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hb\Documents\My Received Files\Recording Fees\"/>
    </mc:Choice>
  </mc:AlternateContent>
  <xr:revisionPtr revIDLastSave="0" documentId="8_{E3077C75-76D2-4B6E-B7F6-DED64A4ADF0A}" xr6:coauthVersionLast="34" xr6:coauthVersionMax="34" xr10:uidLastSave="{00000000-0000-0000-0000-000000000000}"/>
  <bookViews>
    <workbookView xWindow="0" yWindow="0" windowWidth="21570" windowHeight="702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79021" concurrentCalc="0"/>
</workbook>
</file>

<file path=xl/calcChain.xml><?xml version="1.0" encoding="utf-8"?>
<calcChain xmlns="http://schemas.openxmlformats.org/spreadsheetml/2006/main">
  <c r="L56" i="1" l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5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P54" i="1"/>
  <c r="L5" i="1"/>
  <c r="Q54" i="1"/>
  <c r="O54" i="1"/>
  <c r="N54" i="1"/>
  <c r="E54" i="1"/>
  <c r="D54" i="1"/>
  <c r="F54" i="1"/>
  <c r="G54" i="1"/>
  <c r="H54" i="1"/>
  <c r="I54" i="1"/>
  <c r="J54" i="1"/>
  <c r="Q41" i="1"/>
  <c r="P41" i="1"/>
  <c r="O41" i="1"/>
  <c r="N41" i="1"/>
  <c r="E41" i="1"/>
  <c r="D41" i="1"/>
  <c r="F41" i="1"/>
  <c r="G41" i="1"/>
  <c r="H41" i="1"/>
  <c r="I41" i="1"/>
  <c r="J41" i="1"/>
  <c r="E43" i="1"/>
  <c r="D43" i="1"/>
  <c r="F43" i="1"/>
  <c r="G43" i="1"/>
  <c r="H43" i="1"/>
  <c r="I43" i="1"/>
  <c r="J43" i="1"/>
  <c r="K43" i="1"/>
  <c r="E44" i="1"/>
  <c r="D44" i="1"/>
  <c r="F44" i="1"/>
  <c r="G44" i="1"/>
  <c r="H44" i="1"/>
  <c r="I44" i="1"/>
  <c r="J44" i="1"/>
  <c r="K44" i="1"/>
  <c r="E45" i="1"/>
  <c r="D45" i="1"/>
  <c r="F45" i="1"/>
  <c r="G45" i="1"/>
  <c r="H45" i="1"/>
  <c r="I45" i="1"/>
  <c r="J45" i="1"/>
  <c r="K45" i="1"/>
  <c r="E46" i="1"/>
  <c r="D46" i="1"/>
  <c r="F46" i="1"/>
  <c r="G46" i="1"/>
  <c r="H46" i="1"/>
  <c r="I46" i="1"/>
  <c r="J46" i="1"/>
  <c r="K46" i="1"/>
  <c r="E47" i="1"/>
  <c r="D47" i="1"/>
  <c r="F47" i="1"/>
  <c r="G47" i="1"/>
  <c r="H47" i="1"/>
  <c r="I47" i="1"/>
  <c r="J47" i="1"/>
  <c r="K47" i="1"/>
  <c r="E48" i="1"/>
  <c r="D48" i="1"/>
  <c r="F48" i="1"/>
  <c r="G48" i="1"/>
  <c r="H48" i="1"/>
  <c r="I48" i="1"/>
  <c r="J48" i="1"/>
  <c r="K48" i="1"/>
  <c r="E49" i="1"/>
  <c r="D49" i="1"/>
  <c r="F49" i="1"/>
  <c r="G49" i="1"/>
  <c r="H49" i="1"/>
  <c r="I49" i="1"/>
  <c r="J49" i="1"/>
  <c r="K49" i="1"/>
  <c r="E50" i="1"/>
  <c r="D50" i="1"/>
  <c r="F50" i="1"/>
  <c r="G50" i="1"/>
  <c r="H50" i="1"/>
  <c r="I50" i="1"/>
  <c r="J50" i="1"/>
  <c r="K50" i="1"/>
  <c r="E51" i="1"/>
  <c r="D51" i="1"/>
  <c r="F51" i="1"/>
  <c r="G51" i="1"/>
  <c r="H51" i="1"/>
  <c r="I51" i="1"/>
  <c r="J51" i="1"/>
  <c r="K51" i="1"/>
  <c r="E52" i="1"/>
  <c r="D52" i="1"/>
  <c r="F52" i="1"/>
  <c r="G52" i="1"/>
  <c r="H52" i="1"/>
  <c r="I52" i="1"/>
  <c r="J52" i="1"/>
  <c r="K52" i="1"/>
  <c r="E53" i="1"/>
  <c r="D53" i="1"/>
  <c r="F53" i="1"/>
  <c r="G53" i="1"/>
  <c r="H53" i="1"/>
  <c r="I53" i="1"/>
  <c r="J53" i="1"/>
  <c r="K53" i="1"/>
  <c r="E55" i="1"/>
  <c r="D55" i="1"/>
  <c r="F55" i="1"/>
  <c r="G55" i="1"/>
  <c r="H55" i="1"/>
  <c r="I55" i="1"/>
  <c r="J55" i="1"/>
  <c r="K55" i="1"/>
  <c r="E56" i="1"/>
  <c r="D56" i="1"/>
  <c r="F56" i="1"/>
  <c r="G56" i="1"/>
  <c r="H56" i="1"/>
  <c r="I56" i="1"/>
  <c r="J56" i="1"/>
  <c r="K56" i="1"/>
  <c r="E57" i="1"/>
  <c r="D57" i="1"/>
  <c r="F57" i="1"/>
  <c r="G57" i="1"/>
  <c r="H57" i="1"/>
  <c r="I57" i="1"/>
  <c r="J57" i="1"/>
  <c r="K57" i="1"/>
  <c r="E58" i="1"/>
  <c r="D58" i="1"/>
  <c r="F58" i="1"/>
  <c r="G58" i="1"/>
  <c r="H58" i="1"/>
  <c r="I58" i="1"/>
  <c r="J58" i="1"/>
  <c r="K58" i="1"/>
  <c r="E59" i="1"/>
  <c r="D59" i="1"/>
  <c r="F59" i="1"/>
  <c r="G59" i="1"/>
  <c r="H59" i="1"/>
  <c r="I59" i="1"/>
  <c r="J59" i="1"/>
  <c r="K59" i="1"/>
  <c r="E60" i="1"/>
  <c r="D60" i="1"/>
  <c r="F60" i="1"/>
  <c r="G60" i="1"/>
  <c r="H60" i="1"/>
  <c r="I60" i="1"/>
  <c r="J60" i="1"/>
  <c r="K60" i="1"/>
  <c r="E61" i="1"/>
  <c r="D61" i="1"/>
  <c r="F61" i="1"/>
  <c r="G61" i="1"/>
  <c r="H61" i="1"/>
  <c r="I61" i="1"/>
  <c r="J61" i="1"/>
  <c r="K61" i="1"/>
  <c r="E62" i="1"/>
  <c r="D62" i="1"/>
  <c r="F62" i="1"/>
  <c r="G62" i="1"/>
  <c r="H62" i="1"/>
  <c r="I62" i="1"/>
  <c r="J62" i="1"/>
  <c r="K62" i="1"/>
  <c r="E63" i="1"/>
  <c r="D63" i="1"/>
  <c r="F63" i="1"/>
  <c r="G63" i="1"/>
  <c r="H63" i="1"/>
  <c r="I63" i="1"/>
  <c r="J63" i="1"/>
  <c r="K63" i="1"/>
  <c r="E64" i="1"/>
  <c r="D64" i="1"/>
  <c r="F64" i="1"/>
  <c r="G64" i="1"/>
  <c r="H64" i="1"/>
  <c r="I64" i="1"/>
  <c r="J64" i="1"/>
  <c r="K64" i="1"/>
  <c r="E65" i="1"/>
  <c r="D65" i="1"/>
  <c r="F65" i="1"/>
  <c r="G65" i="1"/>
  <c r="H65" i="1"/>
  <c r="I65" i="1"/>
  <c r="J65" i="1"/>
  <c r="K65" i="1"/>
  <c r="E66" i="1"/>
  <c r="D66" i="1"/>
  <c r="F66" i="1"/>
  <c r="G66" i="1"/>
  <c r="H66" i="1"/>
  <c r="I66" i="1"/>
  <c r="J66" i="1"/>
  <c r="K66" i="1"/>
  <c r="E67" i="1"/>
  <c r="D67" i="1"/>
  <c r="F67" i="1"/>
  <c r="G67" i="1"/>
  <c r="H67" i="1"/>
  <c r="I67" i="1"/>
  <c r="J67" i="1"/>
  <c r="K67" i="1"/>
  <c r="E68" i="1"/>
  <c r="D68" i="1"/>
  <c r="F68" i="1"/>
  <c r="G68" i="1"/>
  <c r="H68" i="1"/>
  <c r="I68" i="1"/>
  <c r="J68" i="1"/>
  <c r="K68" i="1"/>
  <c r="D69" i="1"/>
  <c r="F69" i="1"/>
  <c r="E69" i="1"/>
  <c r="G69" i="1"/>
  <c r="I69" i="1"/>
  <c r="J69" i="1"/>
  <c r="H69" i="1"/>
  <c r="K69" i="1"/>
  <c r="I70" i="1"/>
  <c r="J70" i="1"/>
  <c r="E70" i="1"/>
  <c r="D70" i="1"/>
  <c r="F70" i="1"/>
  <c r="G70" i="1"/>
  <c r="H70" i="1"/>
  <c r="K70" i="1"/>
  <c r="I71" i="1"/>
  <c r="J71" i="1"/>
  <c r="E71" i="1"/>
  <c r="D71" i="1"/>
  <c r="F71" i="1"/>
  <c r="G71" i="1"/>
  <c r="H71" i="1"/>
  <c r="K71" i="1"/>
  <c r="I72" i="1"/>
  <c r="J72" i="1"/>
  <c r="E72" i="1"/>
  <c r="D72" i="1"/>
  <c r="F72" i="1"/>
  <c r="G72" i="1"/>
  <c r="H72" i="1"/>
  <c r="K72" i="1"/>
  <c r="I73" i="1"/>
  <c r="J73" i="1"/>
  <c r="E73" i="1"/>
  <c r="D73" i="1"/>
  <c r="F73" i="1"/>
  <c r="G73" i="1"/>
  <c r="H73" i="1"/>
  <c r="K73" i="1"/>
  <c r="I74" i="1"/>
  <c r="J74" i="1"/>
  <c r="E74" i="1"/>
  <c r="D74" i="1"/>
  <c r="F74" i="1"/>
  <c r="G74" i="1"/>
  <c r="H74" i="1"/>
  <c r="K74" i="1"/>
  <c r="I75" i="1"/>
  <c r="J75" i="1"/>
  <c r="E75" i="1"/>
  <c r="D75" i="1"/>
  <c r="F75" i="1"/>
  <c r="G75" i="1"/>
  <c r="H75" i="1"/>
  <c r="K75" i="1"/>
  <c r="E42" i="1"/>
  <c r="D42" i="1"/>
  <c r="F42" i="1"/>
  <c r="G42" i="1"/>
  <c r="H42" i="1"/>
  <c r="I42" i="1"/>
  <c r="J42" i="1"/>
  <c r="K42" i="1"/>
  <c r="E6" i="1"/>
  <c r="D6" i="1"/>
  <c r="F6" i="1"/>
  <c r="G6" i="1"/>
  <c r="H6" i="1"/>
  <c r="I6" i="1"/>
  <c r="J6" i="1"/>
  <c r="K6" i="1"/>
  <c r="E7" i="1"/>
  <c r="D7" i="1"/>
  <c r="F7" i="1"/>
  <c r="G7" i="1"/>
  <c r="H7" i="1"/>
  <c r="I7" i="1"/>
  <c r="J7" i="1"/>
  <c r="K7" i="1"/>
  <c r="E8" i="1"/>
  <c r="D8" i="1"/>
  <c r="F8" i="1"/>
  <c r="G8" i="1"/>
  <c r="H8" i="1"/>
  <c r="I8" i="1"/>
  <c r="J8" i="1"/>
  <c r="K8" i="1"/>
  <c r="E9" i="1"/>
  <c r="D9" i="1"/>
  <c r="F9" i="1"/>
  <c r="G9" i="1"/>
  <c r="H9" i="1"/>
  <c r="I9" i="1"/>
  <c r="J9" i="1"/>
  <c r="K9" i="1"/>
  <c r="E10" i="1"/>
  <c r="D10" i="1"/>
  <c r="F10" i="1"/>
  <c r="G10" i="1"/>
  <c r="H10" i="1"/>
  <c r="I10" i="1"/>
  <c r="J10" i="1"/>
  <c r="K10" i="1"/>
  <c r="E11" i="1"/>
  <c r="D11" i="1"/>
  <c r="F11" i="1"/>
  <c r="G11" i="1"/>
  <c r="H11" i="1"/>
  <c r="I11" i="1"/>
  <c r="J11" i="1"/>
  <c r="K11" i="1"/>
  <c r="D12" i="1"/>
  <c r="F12" i="1"/>
  <c r="E12" i="1"/>
  <c r="G12" i="1"/>
  <c r="H12" i="1"/>
  <c r="I12" i="1"/>
  <c r="J12" i="1"/>
  <c r="K12" i="1"/>
  <c r="E13" i="1"/>
  <c r="D13" i="1"/>
  <c r="F13" i="1"/>
  <c r="G13" i="1"/>
  <c r="H13" i="1"/>
  <c r="I13" i="1"/>
  <c r="J13" i="1"/>
  <c r="K13" i="1"/>
  <c r="E14" i="1"/>
  <c r="D14" i="1"/>
  <c r="F14" i="1"/>
  <c r="G14" i="1"/>
  <c r="H14" i="1"/>
  <c r="I14" i="1"/>
  <c r="J14" i="1"/>
  <c r="K14" i="1"/>
  <c r="E15" i="1"/>
  <c r="D15" i="1"/>
  <c r="F15" i="1"/>
  <c r="G15" i="1"/>
  <c r="H15" i="1"/>
  <c r="I15" i="1"/>
  <c r="J15" i="1"/>
  <c r="K15" i="1"/>
  <c r="E16" i="1"/>
  <c r="D16" i="1"/>
  <c r="F16" i="1"/>
  <c r="G16" i="1"/>
  <c r="H16" i="1"/>
  <c r="I16" i="1"/>
  <c r="J16" i="1"/>
  <c r="E17" i="1"/>
  <c r="D17" i="1"/>
  <c r="F17" i="1"/>
  <c r="G17" i="1"/>
  <c r="H17" i="1"/>
  <c r="I17" i="1"/>
  <c r="J17" i="1"/>
  <c r="K17" i="1"/>
  <c r="E18" i="1"/>
  <c r="D18" i="1"/>
  <c r="F18" i="1"/>
  <c r="G18" i="1"/>
  <c r="H18" i="1"/>
  <c r="I18" i="1"/>
  <c r="J18" i="1"/>
  <c r="E19" i="1"/>
  <c r="D19" i="1"/>
  <c r="F19" i="1"/>
  <c r="G19" i="1"/>
  <c r="H19" i="1"/>
  <c r="I19" i="1"/>
  <c r="J19" i="1"/>
  <c r="K19" i="1"/>
  <c r="E20" i="1"/>
  <c r="D20" i="1"/>
  <c r="F20" i="1"/>
  <c r="G20" i="1"/>
  <c r="H20" i="1"/>
  <c r="I20" i="1"/>
  <c r="J20" i="1"/>
  <c r="E21" i="1"/>
  <c r="D21" i="1"/>
  <c r="F21" i="1"/>
  <c r="G21" i="1"/>
  <c r="H21" i="1"/>
  <c r="I21" i="1"/>
  <c r="J21" i="1"/>
  <c r="K21" i="1"/>
  <c r="E22" i="1"/>
  <c r="D22" i="1"/>
  <c r="F22" i="1"/>
  <c r="G22" i="1"/>
  <c r="H22" i="1"/>
  <c r="I22" i="1"/>
  <c r="J22" i="1"/>
  <c r="E23" i="1"/>
  <c r="D23" i="1"/>
  <c r="F23" i="1"/>
  <c r="G23" i="1"/>
  <c r="H23" i="1"/>
  <c r="I23" i="1"/>
  <c r="J23" i="1"/>
  <c r="K23" i="1"/>
  <c r="E24" i="1"/>
  <c r="D24" i="1"/>
  <c r="F24" i="1"/>
  <c r="G24" i="1"/>
  <c r="H24" i="1"/>
  <c r="I24" i="1"/>
  <c r="J24" i="1"/>
  <c r="E25" i="1"/>
  <c r="D25" i="1"/>
  <c r="F25" i="1"/>
  <c r="G25" i="1"/>
  <c r="H25" i="1"/>
  <c r="I25" i="1"/>
  <c r="J25" i="1"/>
  <c r="E26" i="1"/>
  <c r="D26" i="1"/>
  <c r="F26" i="1"/>
  <c r="G26" i="1"/>
  <c r="H26" i="1"/>
  <c r="I26" i="1"/>
  <c r="J26" i="1"/>
  <c r="E27" i="1"/>
  <c r="D27" i="1"/>
  <c r="F27" i="1"/>
  <c r="G27" i="1"/>
  <c r="H27" i="1"/>
  <c r="I27" i="1"/>
  <c r="J27" i="1"/>
  <c r="E28" i="1"/>
  <c r="D28" i="1"/>
  <c r="F28" i="1"/>
  <c r="G28" i="1"/>
  <c r="H28" i="1"/>
  <c r="I28" i="1"/>
  <c r="J28" i="1"/>
  <c r="E29" i="1"/>
  <c r="D29" i="1"/>
  <c r="F29" i="1"/>
  <c r="G29" i="1"/>
  <c r="H29" i="1"/>
  <c r="I29" i="1"/>
  <c r="J29" i="1"/>
  <c r="E30" i="1"/>
  <c r="D30" i="1"/>
  <c r="F30" i="1"/>
  <c r="G30" i="1"/>
  <c r="H30" i="1"/>
  <c r="I30" i="1"/>
  <c r="J30" i="1"/>
  <c r="E31" i="1"/>
  <c r="D31" i="1"/>
  <c r="F31" i="1"/>
  <c r="G31" i="1"/>
  <c r="H31" i="1"/>
  <c r="I31" i="1"/>
  <c r="J31" i="1"/>
  <c r="E32" i="1"/>
  <c r="D32" i="1"/>
  <c r="F32" i="1"/>
  <c r="G32" i="1"/>
  <c r="H32" i="1"/>
  <c r="I32" i="1"/>
  <c r="J32" i="1"/>
  <c r="E33" i="1"/>
  <c r="D33" i="1"/>
  <c r="F33" i="1"/>
  <c r="G33" i="1"/>
  <c r="H33" i="1"/>
  <c r="I33" i="1"/>
  <c r="J33" i="1"/>
  <c r="E34" i="1"/>
  <c r="D34" i="1"/>
  <c r="F34" i="1"/>
  <c r="G34" i="1"/>
  <c r="H34" i="1"/>
  <c r="I34" i="1"/>
  <c r="J34" i="1"/>
  <c r="D35" i="1"/>
  <c r="F35" i="1"/>
  <c r="E35" i="1"/>
  <c r="G35" i="1"/>
  <c r="H35" i="1"/>
  <c r="I35" i="1"/>
  <c r="J35" i="1"/>
  <c r="K35" i="1"/>
  <c r="E36" i="1"/>
  <c r="D36" i="1"/>
  <c r="F36" i="1"/>
  <c r="G36" i="1"/>
  <c r="H36" i="1"/>
  <c r="I36" i="1"/>
  <c r="J36" i="1"/>
  <c r="E37" i="1"/>
  <c r="D37" i="1"/>
  <c r="F37" i="1"/>
  <c r="G37" i="1"/>
  <c r="H37" i="1"/>
  <c r="I37" i="1"/>
  <c r="J37" i="1"/>
  <c r="E38" i="1"/>
  <c r="D38" i="1"/>
  <c r="F38" i="1"/>
  <c r="G38" i="1"/>
  <c r="H38" i="1"/>
  <c r="I38" i="1"/>
  <c r="J38" i="1"/>
  <c r="E39" i="1"/>
  <c r="D39" i="1"/>
  <c r="F39" i="1"/>
  <c r="G39" i="1"/>
  <c r="H39" i="1"/>
  <c r="I39" i="1"/>
  <c r="J39" i="1"/>
  <c r="E40" i="1"/>
  <c r="D40" i="1"/>
  <c r="F40" i="1"/>
  <c r="G40" i="1"/>
  <c r="H40" i="1"/>
  <c r="I40" i="1"/>
  <c r="J40" i="1"/>
  <c r="E5" i="1"/>
  <c r="D5" i="1"/>
  <c r="F5" i="1"/>
  <c r="G5" i="1"/>
  <c r="H5" i="1"/>
  <c r="I5" i="1"/>
  <c r="J5" i="1"/>
  <c r="N56" i="1"/>
  <c r="N13" i="1"/>
  <c r="N25" i="1"/>
  <c r="N33" i="1"/>
  <c r="N48" i="1"/>
  <c r="N38" i="1"/>
  <c r="N74" i="1"/>
  <c r="N59" i="1"/>
  <c r="N27" i="1"/>
  <c r="N12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2" i="1"/>
  <c r="Q43" i="1"/>
  <c r="Q44" i="1"/>
  <c r="Q45" i="1"/>
  <c r="Q46" i="1"/>
  <c r="Q47" i="1"/>
  <c r="Q48" i="1"/>
  <c r="Q49" i="1"/>
  <c r="Q50" i="1"/>
  <c r="Q51" i="1"/>
  <c r="Q52" i="1"/>
  <c r="Q53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2" i="1"/>
  <c r="P43" i="1"/>
  <c r="P44" i="1"/>
  <c r="P45" i="1"/>
  <c r="P46" i="1"/>
  <c r="P47" i="1"/>
  <c r="P48" i="1"/>
  <c r="P49" i="1"/>
  <c r="P50" i="1"/>
  <c r="P51" i="1"/>
  <c r="P52" i="1"/>
  <c r="P53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2" i="1"/>
  <c r="O43" i="1"/>
  <c r="O44" i="1"/>
  <c r="O45" i="1"/>
  <c r="O46" i="1"/>
  <c r="O47" i="1"/>
  <c r="O48" i="1"/>
  <c r="O49" i="1"/>
  <c r="O50" i="1"/>
  <c r="O51" i="1"/>
  <c r="O52" i="1"/>
  <c r="O53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N6" i="1"/>
  <c r="N7" i="1"/>
  <c r="N8" i="1"/>
  <c r="N9" i="1"/>
  <c r="N10" i="1"/>
  <c r="N11" i="1"/>
  <c r="N14" i="1"/>
  <c r="N15" i="1"/>
  <c r="N16" i="1"/>
  <c r="N17" i="1"/>
  <c r="N18" i="1"/>
  <c r="N19" i="1"/>
  <c r="N20" i="1"/>
  <c r="N21" i="1"/>
  <c r="N22" i="1"/>
  <c r="N23" i="1"/>
  <c r="N24" i="1"/>
  <c r="N26" i="1"/>
  <c r="N28" i="1"/>
  <c r="N29" i="1"/>
  <c r="N30" i="1"/>
  <c r="N31" i="1"/>
  <c r="N32" i="1"/>
  <c r="N34" i="1"/>
  <c r="N35" i="1"/>
  <c r="N36" i="1"/>
  <c r="N37" i="1"/>
  <c r="N39" i="1"/>
  <c r="N40" i="1"/>
  <c r="N42" i="1"/>
  <c r="N43" i="1"/>
  <c r="N44" i="1"/>
  <c r="N45" i="1"/>
  <c r="N46" i="1"/>
  <c r="N47" i="1"/>
  <c r="N49" i="1"/>
  <c r="N50" i="1"/>
  <c r="N51" i="1"/>
  <c r="N52" i="1"/>
  <c r="N53" i="1"/>
  <c r="N55" i="1"/>
  <c r="N57" i="1"/>
  <c r="N58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5" i="1"/>
  <c r="Q5" i="1"/>
  <c r="P5" i="1"/>
  <c r="O5" i="1"/>
  <c r="N5" i="1"/>
  <c r="M7" i="1"/>
  <c r="M8" i="1"/>
  <c r="M6" i="1"/>
  <c r="M9" i="1"/>
  <c r="M10" i="1"/>
  <c r="M11" i="1"/>
  <c r="M12" i="1"/>
  <c r="M13" i="1"/>
  <c r="M14" i="1"/>
  <c r="M15" i="1"/>
  <c r="M17" i="1"/>
  <c r="M19" i="1"/>
  <c r="M21" i="1"/>
  <c r="M23" i="1"/>
  <c r="M35" i="1"/>
  <c r="M42" i="1"/>
  <c r="M43" i="1"/>
  <c r="M44" i="1"/>
  <c r="M45" i="1"/>
  <c r="M46" i="1"/>
  <c r="M47" i="1"/>
  <c r="M48" i="1"/>
  <c r="M49" i="1"/>
  <c r="M50" i="1"/>
  <c r="M51" i="1"/>
  <c r="M52" i="1"/>
  <c r="M53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K40" i="1"/>
  <c r="M40" i="1"/>
  <c r="K38" i="1"/>
  <c r="M38" i="1"/>
  <c r="K36" i="1"/>
  <c r="M36" i="1"/>
  <c r="K33" i="1"/>
  <c r="M33" i="1"/>
  <c r="K31" i="1"/>
  <c r="M31" i="1"/>
  <c r="K29" i="1"/>
  <c r="M29" i="1"/>
  <c r="K27" i="1"/>
  <c r="M27" i="1"/>
  <c r="K25" i="1"/>
  <c r="M25" i="1"/>
  <c r="K5" i="1"/>
  <c r="M5" i="1"/>
  <c r="K39" i="1"/>
  <c r="M39" i="1"/>
  <c r="K37" i="1"/>
  <c r="M37" i="1"/>
  <c r="K34" i="1"/>
  <c r="M34" i="1"/>
  <c r="K32" i="1"/>
  <c r="M32" i="1"/>
  <c r="K30" i="1"/>
  <c r="M30" i="1"/>
  <c r="K28" i="1"/>
  <c r="M28" i="1"/>
  <c r="K26" i="1"/>
  <c r="M26" i="1"/>
  <c r="K24" i="1"/>
  <c r="M24" i="1"/>
  <c r="K22" i="1"/>
  <c r="M22" i="1"/>
  <c r="K20" i="1"/>
  <c r="M20" i="1"/>
  <c r="K18" i="1"/>
  <c r="M18" i="1"/>
  <c r="K16" i="1"/>
  <c r="M16" i="1"/>
  <c r="M41" i="1"/>
  <c r="K41" i="1"/>
  <c r="M54" i="1"/>
  <c r="K54" i="1"/>
</calcChain>
</file>

<file path=xl/sharedStrings.xml><?xml version="1.0" encoding="utf-8"?>
<sst xmlns="http://schemas.openxmlformats.org/spreadsheetml/2006/main" count="93" uniqueCount="92">
  <si>
    <t>County Name</t>
  </si>
  <si>
    <t>Average Page Count</t>
  </si>
  <si>
    <t>Increase           (Decrease)</t>
  </si>
  <si>
    <t>Total Images</t>
  </si>
  <si>
    <t>First page @$11</t>
  </si>
  <si>
    <t>Total Fee Collected @ $11+$2</t>
  </si>
  <si>
    <t>Additional Pages @$2 each</t>
  </si>
  <si>
    <t>Average</t>
  </si>
  <si>
    <t>$15 per Document</t>
  </si>
  <si>
    <t>"A"</t>
  </si>
  <si>
    <t>*Used Average</t>
  </si>
  <si>
    <t>Recording Fees - Evaluation of Flat Recording Fee in Your State</t>
  </si>
  <si>
    <t>Data collected from all counties by  survey</t>
  </si>
  <si>
    <t>Calculations made from data collected - see notes below for explanation</t>
  </si>
  <si>
    <t>"B"</t>
  </si>
  <si>
    <t>"C"</t>
  </si>
  <si>
    <t>"D"</t>
  </si>
  <si>
    <t>"E"</t>
  </si>
  <si>
    <t>"F"</t>
  </si>
  <si>
    <t>"G" *</t>
  </si>
  <si>
    <t>"H"</t>
  </si>
  <si>
    <t>"I"</t>
  </si>
  <si>
    <t>"J"</t>
  </si>
  <si>
    <t>"K"</t>
  </si>
  <si>
    <t>"L" *</t>
  </si>
  <si>
    <t>"M"</t>
  </si>
  <si>
    <t>"N"</t>
  </si>
  <si>
    <t>"O"</t>
  </si>
  <si>
    <t>"P"</t>
  </si>
  <si>
    <t>"Q"</t>
  </si>
  <si>
    <t>"R"</t>
  </si>
  <si>
    <t>"S"</t>
  </si>
  <si>
    <t>"T"</t>
  </si>
  <si>
    <t>"U"</t>
  </si>
  <si>
    <t>"V"</t>
  </si>
  <si>
    <t>"W"</t>
  </si>
  <si>
    <t>"X"</t>
  </si>
  <si>
    <t>"Y"</t>
  </si>
  <si>
    <t>"Z"</t>
  </si>
  <si>
    <t>"AA"</t>
  </si>
  <si>
    <t>"BB:</t>
  </si>
  <si>
    <t>"CC" *</t>
  </si>
  <si>
    <t>"EE"</t>
  </si>
  <si>
    <t>"DD"</t>
  </si>
  <si>
    <t>:FF"</t>
  </si>
  <si>
    <t>"GG" *</t>
  </si>
  <si>
    <t>"HH"</t>
  </si>
  <si>
    <t>"II"</t>
  </si>
  <si>
    <t>"JJ"</t>
  </si>
  <si>
    <t>"KK"</t>
  </si>
  <si>
    <t>"LL"</t>
  </si>
  <si>
    <t>"MM" *</t>
  </si>
  <si>
    <t>"NN"</t>
  </si>
  <si>
    <t>"OO"</t>
  </si>
  <si>
    <t>"PP" *</t>
  </si>
  <si>
    <t>"QQ"</t>
  </si>
  <si>
    <t>"SS"</t>
  </si>
  <si>
    <t>"TT"</t>
  </si>
  <si>
    <t>"VV"</t>
  </si>
  <si>
    <t>"YY"</t>
  </si>
  <si>
    <t>"AAA"</t>
  </si>
  <si>
    <t>"BBB"</t>
  </si>
  <si>
    <t>"CCC"</t>
  </si>
  <si>
    <t>"DDD"</t>
  </si>
  <si>
    <t>"EEE"</t>
  </si>
  <si>
    <t>"FFF"</t>
  </si>
  <si>
    <t>"HHH"</t>
  </si>
  <si>
    <t>"III"</t>
  </si>
  <si>
    <t>"JJJ"</t>
  </si>
  <si>
    <t>"KKK"</t>
  </si>
  <si>
    <t>"LLL"</t>
  </si>
  <si>
    <t>"MMM"</t>
  </si>
  <si>
    <t>"NNN"</t>
  </si>
  <si>
    <t>"QQQ"</t>
  </si>
  <si>
    <t xml:space="preserve">2007 RE Doc  </t>
  </si>
  <si>
    <t>$2 to State Agency</t>
  </si>
  <si>
    <t>$4 to county land program</t>
  </si>
  <si>
    <t>$1 to county land program (internet)</t>
  </si>
  <si>
    <t>Balance to county general fund</t>
  </si>
  <si>
    <t>$6 to county land program</t>
  </si>
  <si>
    <t>$2 to county land program (internet)</t>
  </si>
  <si>
    <t>$15  to county general fund</t>
  </si>
  <si>
    <t>"RR" *</t>
  </si>
  <si>
    <t>"UU"</t>
  </si>
  <si>
    <t>"WW" *</t>
  </si>
  <si>
    <t>"XX"</t>
  </si>
  <si>
    <t>"ZZ" *</t>
  </si>
  <si>
    <t>"GGG"</t>
  </si>
  <si>
    <t>"OOO"</t>
  </si>
  <si>
    <t>"PPP"</t>
  </si>
  <si>
    <t>"RRR"</t>
  </si>
  <si>
    <t>"SSS"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</si>
</sst>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164" formatCode="&quot;$&quot;#,##0.0_);\(&quot;$&quot;#,##0.0\)"/>
  </numFmts>
  <fonts count="5" x14ac:knownFonts="1">
    <font>
      <sz val="10"/>
      <name val="Arial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3" fillId="0" borderId="0" xfId="0" applyFont="1" applyFill="1" applyAlignment="1">
      <alignment horizontal="center" wrapText="1"/>
    </xf>
    <xf numFmtId="3" fontId="3" fillId="0" borderId="0" xfId="0" applyNumberFormat="1" applyFont="1" applyFill="1" applyAlignment="1">
      <alignment horizontal="center" wrapText="1"/>
    </xf>
    <xf numFmtId="5" fontId="3" fillId="0" borderId="0" xfId="0" applyNumberFormat="1" applyFont="1" applyFill="1" applyAlignment="1">
      <alignment horizontal="center" wrapText="1"/>
    </xf>
    <xf numFmtId="5" fontId="3" fillId="0" borderId="0" xfId="0" applyNumberFormat="1" applyFont="1" applyFill="1" applyAlignment="1">
      <alignment horizontal="center"/>
    </xf>
    <xf numFmtId="7" fontId="3" fillId="0" borderId="0" xfId="0" applyNumberFormat="1" applyFont="1" applyFill="1"/>
    <xf numFmtId="164" fontId="3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tabSelected="1" workbookViewId="0">
      <selection activeCell="A4" sqref="A4"/>
    </sheetView>
  </sheetViews>
  <sheetFormatPr defaultRowHeight="15" x14ac:dyDescent="0.25"/>
  <cols>
    <col min="1" max="1" width="11.140625" style="1" customWidth="1"/>
    <col min="2" max="2" width="10.85546875" style="2" customWidth="1"/>
    <col min="3" max="3" width="8.7109375" style="2" customWidth="1"/>
    <col min="4" max="4" width="11.140625" style="3" customWidth="1"/>
    <col min="5" max="5" width="11.28515625" style="9" customWidth="1"/>
    <col min="6" max="6" width="11.85546875" style="9" customWidth="1"/>
    <col min="7" max="11" width="12.28515625" style="2" customWidth="1"/>
    <col min="12" max="12" width="11" style="9" customWidth="1"/>
    <col min="13" max="13" width="10.5703125" style="2" customWidth="1"/>
    <col min="14" max="14" width="11.5703125" style="1" customWidth="1"/>
    <col min="15" max="15" width="11.7109375" style="1" customWidth="1"/>
    <col min="16" max="16" width="11.85546875" style="1" bestFit="1" customWidth="1"/>
    <col min="17" max="17" width="12.42578125" style="1" bestFit="1" customWidth="1"/>
    <col min="18" max="16384" width="9.140625" style="1"/>
  </cols>
  <sheetData>
    <row r="1" spans="1:17" ht="18.75" x14ac:dyDescent="0.3">
      <c r="B1" s="14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x14ac:dyDescent="0.2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x14ac:dyDescent="0.25">
      <c r="A3" s="5"/>
      <c r="B3" s="1" t="s">
        <v>12</v>
      </c>
      <c r="C3" s="1"/>
      <c r="D3" s="1"/>
      <c r="E3" s="1"/>
      <c r="F3" s="4" t="s">
        <v>13</v>
      </c>
      <c r="G3" s="1"/>
      <c r="H3" s="1"/>
      <c r="I3" s="1"/>
      <c r="J3" s="1"/>
      <c r="K3" s="1"/>
      <c r="L3" s="1"/>
      <c r="M3" s="1"/>
    </row>
    <row r="4" spans="1:17" ht="60" x14ac:dyDescent="0.25">
      <c r="A4" s="6" t="s">
        <v>0</v>
      </c>
      <c r="B4" s="6" t="s">
        <v>74</v>
      </c>
      <c r="C4" s="6" t="s">
        <v>1</v>
      </c>
      <c r="D4" s="7" t="s">
        <v>3</v>
      </c>
      <c r="E4" s="8" t="s">
        <v>4</v>
      </c>
      <c r="F4" s="8" t="s">
        <v>6</v>
      </c>
      <c r="G4" s="6" t="s">
        <v>5</v>
      </c>
      <c r="H4" s="6" t="s">
        <v>75</v>
      </c>
      <c r="I4" s="6" t="s">
        <v>76</v>
      </c>
      <c r="J4" s="6" t="s">
        <v>77</v>
      </c>
      <c r="K4" s="6" t="s">
        <v>78</v>
      </c>
      <c r="L4" s="8" t="s">
        <v>8</v>
      </c>
      <c r="M4" s="6" t="s">
        <v>2</v>
      </c>
      <c r="N4" s="6" t="s">
        <v>75</v>
      </c>
      <c r="O4" s="6" t="s">
        <v>79</v>
      </c>
      <c r="P4" s="6" t="s">
        <v>80</v>
      </c>
      <c r="Q4" s="6" t="s">
        <v>81</v>
      </c>
    </row>
    <row r="5" spans="1:17" x14ac:dyDescent="0.25">
      <c r="A5" s="1" t="s">
        <v>9</v>
      </c>
      <c r="B5" s="3">
        <v>9593</v>
      </c>
      <c r="C5" s="2">
        <v>3.8</v>
      </c>
      <c r="D5" s="3">
        <f>B5*C5</f>
        <v>36453.4</v>
      </c>
      <c r="E5" s="9">
        <f>B5*11</f>
        <v>105523</v>
      </c>
      <c r="F5" s="9">
        <f>(D5-B5)*2</f>
        <v>53720.800000000003</v>
      </c>
      <c r="G5" s="9">
        <f>E5+F5</f>
        <v>159243.79999999999</v>
      </c>
      <c r="H5" s="9">
        <f>B5*2</f>
        <v>19186</v>
      </c>
      <c r="I5" s="9">
        <f>B5*4</f>
        <v>38372</v>
      </c>
      <c r="J5" s="3">
        <f>B5</f>
        <v>9593</v>
      </c>
      <c r="K5" s="9">
        <f>G5-H5-I5-J5</f>
        <v>92092.799999999988</v>
      </c>
      <c r="L5" s="9">
        <f>B5*15</f>
        <v>143895</v>
      </c>
      <c r="M5" s="9">
        <f t="shared" ref="M5:M36" si="0">L5-G5</f>
        <v>-15348.799999999988</v>
      </c>
      <c r="N5" s="10">
        <f>L5*0.08</f>
        <v>11511.6</v>
      </c>
      <c r="O5" s="10">
        <f>L5*0.24</f>
        <v>34534.799999999996</v>
      </c>
      <c r="P5" s="10">
        <f>L5*0.08</f>
        <v>11511.6</v>
      </c>
      <c r="Q5" s="11">
        <f>L5*0.6</f>
        <v>86337</v>
      </c>
    </row>
    <row r="6" spans="1:17" x14ac:dyDescent="0.25">
      <c r="A6" s="1" t="s">
        <v>14</v>
      </c>
      <c r="B6" s="3">
        <v>4580</v>
      </c>
      <c r="C6" s="2">
        <v>3.53</v>
      </c>
      <c r="D6" s="3">
        <f>B6*C6</f>
        <v>16167.4</v>
      </c>
      <c r="E6" s="9">
        <f t="shared" ref="E6:E68" si="1">B6*11</f>
        <v>50380</v>
      </c>
      <c r="F6" s="9">
        <f t="shared" ref="F6:F68" si="2">(D6-B6)*2</f>
        <v>23174.799999999999</v>
      </c>
      <c r="G6" s="9">
        <f t="shared" ref="G6:G68" si="3">E6+F6</f>
        <v>73554.8</v>
      </c>
      <c r="H6" s="9">
        <f t="shared" ref="H6:H67" si="4">B6*2</f>
        <v>9160</v>
      </c>
      <c r="I6" s="9">
        <f t="shared" ref="I6:I41" si="5">B6*4</f>
        <v>18320</v>
      </c>
      <c r="J6" s="3">
        <f t="shared" ref="J6:J41" si="6">B6</f>
        <v>4580</v>
      </c>
      <c r="K6" s="9">
        <f t="shared" ref="K6:K41" si="7">G6-H6-I6-J6</f>
        <v>41494.800000000003</v>
      </c>
      <c r="L6" s="9">
        <f t="shared" ref="L6:L54" si="8">B6*15</f>
        <v>68700</v>
      </c>
      <c r="M6" s="9">
        <f t="shared" si="0"/>
        <v>-4854.8000000000029</v>
      </c>
      <c r="N6" s="10">
        <f t="shared" ref="N6:N67" si="9">L6*0.08</f>
        <v>5496</v>
      </c>
      <c r="O6" s="10">
        <f t="shared" ref="O6:O67" si="10">L6*0.24</f>
        <v>16488</v>
      </c>
      <c r="P6" s="10">
        <f t="shared" ref="P6:P67" si="11">L6*0.08</f>
        <v>5496</v>
      </c>
      <c r="Q6" s="11">
        <f t="shared" ref="Q6:Q67" si="12">L6*0.6</f>
        <v>41220</v>
      </c>
    </row>
    <row r="7" spans="1:17" x14ac:dyDescent="0.25">
      <c r="A7" s="1" t="s">
        <v>15</v>
      </c>
      <c r="B7" s="3">
        <v>11649</v>
      </c>
      <c r="C7" s="2">
        <v>3.69</v>
      </c>
      <c r="D7" s="3">
        <f t="shared" ref="D7:D69" si="13">B7*C7</f>
        <v>42984.81</v>
      </c>
      <c r="E7" s="9">
        <f t="shared" si="1"/>
        <v>128139</v>
      </c>
      <c r="F7" s="9">
        <f t="shared" si="2"/>
        <v>62671.619999999995</v>
      </c>
      <c r="G7" s="9">
        <f t="shared" si="3"/>
        <v>190810.62</v>
      </c>
      <c r="H7" s="9">
        <f t="shared" si="4"/>
        <v>23298</v>
      </c>
      <c r="I7" s="9">
        <f t="shared" si="5"/>
        <v>46596</v>
      </c>
      <c r="J7" s="3">
        <f t="shared" si="6"/>
        <v>11649</v>
      </c>
      <c r="K7" s="9">
        <f t="shared" si="7"/>
        <v>109267.62</v>
      </c>
      <c r="L7" s="9">
        <f t="shared" si="8"/>
        <v>174735</v>
      </c>
      <c r="M7" s="9">
        <f t="shared" si="0"/>
        <v>-16075.619999999995</v>
      </c>
      <c r="N7" s="10">
        <f t="shared" si="9"/>
        <v>13978.800000000001</v>
      </c>
      <c r="O7" s="10">
        <f t="shared" si="10"/>
        <v>41936.400000000001</v>
      </c>
      <c r="P7" s="10">
        <f t="shared" si="11"/>
        <v>13978.800000000001</v>
      </c>
      <c r="Q7" s="11">
        <f t="shared" si="12"/>
        <v>104841</v>
      </c>
    </row>
    <row r="8" spans="1:17" x14ac:dyDescent="0.25">
      <c r="A8" s="1" t="s">
        <v>16</v>
      </c>
      <c r="B8" s="3">
        <v>6671</v>
      </c>
      <c r="C8" s="2">
        <v>3.8</v>
      </c>
      <c r="D8" s="3">
        <f t="shared" si="13"/>
        <v>25349.8</v>
      </c>
      <c r="E8" s="9">
        <f t="shared" si="1"/>
        <v>73381</v>
      </c>
      <c r="F8" s="9">
        <f t="shared" si="2"/>
        <v>37357.599999999999</v>
      </c>
      <c r="G8" s="9">
        <f t="shared" si="3"/>
        <v>110738.6</v>
      </c>
      <c r="H8" s="9">
        <f t="shared" si="4"/>
        <v>13342</v>
      </c>
      <c r="I8" s="9">
        <f t="shared" si="5"/>
        <v>26684</v>
      </c>
      <c r="J8" s="3">
        <f t="shared" si="6"/>
        <v>6671</v>
      </c>
      <c r="K8" s="9">
        <f t="shared" si="7"/>
        <v>64041.600000000006</v>
      </c>
      <c r="L8" s="9">
        <f t="shared" si="8"/>
        <v>100065</v>
      </c>
      <c r="M8" s="9">
        <f t="shared" si="0"/>
        <v>-10673.600000000006</v>
      </c>
      <c r="N8" s="10">
        <f t="shared" si="9"/>
        <v>8005.2</v>
      </c>
      <c r="O8" s="10">
        <f t="shared" si="10"/>
        <v>24015.599999999999</v>
      </c>
      <c r="P8" s="10">
        <f t="shared" si="11"/>
        <v>8005.2</v>
      </c>
      <c r="Q8" s="11">
        <f t="shared" si="12"/>
        <v>60039</v>
      </c>
    </row>
    <row r="9" spans="1:17" x14ac:dyDescent="0.25">
      <c r="A9" s="1" t="s">
        <v>17</v>
      </c>
      <c r="B9" s="3">
        <v>53628</v>
      </c>
      <c r="C9" s="2">
        <v>4.4000000000000004</v>
      </c>
      <c r="D9" s="3">
        <f t="shared" si="13"/>
        <v>235963.2</v>
      </c>
      <c r="E9" s="9">
        <f t="shared" si="1"/>
        <v>589908</v>
      </c>
      <c r="F9" s="9">
        <f t="shared" si="2"/>
        <v>364670.4</v>
      </c>
      <c r="G9" s="9">
        <f t="shared" si="3"/>
        <v>954578.4</v>
      </c>
      <c r="H9" s="9">
        <f t="shared" si="4"/>
        <v>107256</v>
      </c>
      <c r="I9" s="9">
        <f t="shared" si="5"/>
        <v>214512</v>
      </c>
      <c r="J9" s="3">
        <f t="shared" si="6"/>
        <v>53628</v>
      </c>
      <c r="K9" s="9">
        <f t="shared" si="7"/>
        <v>579182.4</v>
      </c>
      <c r="L9" s="9">
        <f t="shared" si="8"/>
        <v>804420</v>
      </c>
      <c r="M9" s="9">
        <f t="shared" si="0"/>
        <v>-150158.40000000002</v>
      </c>
      <c r="N9" s="10">
        <f t="shared" si="9"/>
        <v>64353.599999999999</v>
      </c>
      <c r="O9" s="10">
        <f t="shared" si="10"/>
        <v>193060.8</v>
      </c>
      <c r="P9" s="10">
        <f t="shared" si="11"/>
        <v>64353.599999999999</v>
      </c>
      <c r="Q9" s="11">
        <f t="shared" si="12"/>
        <v>482652</v>
      </c>
    </row>
    <row r="10" spans="1:17" x14ac:dyDescent="0.25">
      <c r="A10" s="1" t="s">
        <v>18</v>
      </c>
      <c r="B10" s="3">
        <v>3515</v>
      </c>
      <c r="C10" s="2">
        <v>4</v>
      </c>
      <c r="D10" s="3">
        <f t="shared" si="13"/>
        <v>14060</v>
      </c>
      <c r="E10" s="9">
        <f t="shared" si="1"/>
        <v>38665</v>
      </c>
      <c r="F10" s="9">
        <f t="shared" si="2"/>
        <v>21090</v>
      </c>
      <c r="G10" s="9">
        <f t="shared" si="3"/>
        <v>59755</v>
      </c>
      <c r="H10" s="9">
        <f t="shared" si="4"/>
        <v>7030</v>
      </c>
      <c r="I10" s="9">
        <f t="shared" si="5"/>
        <v>14060</v>
      </c>
      <c r="J10" s="3">
        <f t="shared" si="6"/>
        <v>3515</v>
      </c>
      <c r="K10" s="9">
        <f t="shared" si="7"/>
        <v>35150</v>
      </c>
      <c r="L10" s="9">
        <f t="shared" si="8"/>
        <v>52725</v>
      </c>
      <c r="M10" s="9">
        <f t="shared" si="0"/>
        <v>-7030</v>
      </c>
      <c r="N10" s="10">
        <f t="shared" si="9"/>
        <v>4218</v>
      </c>
      <c r="O10" s="10">
        <f t="shared" si="10"/>
        <v>12654</v>
      </c>
      <c r="P10" s="10">
        <f t="shared" si="11"/>
        <v>4218</v>
      </c>
      <c r="Q10" s="11">
        <f t="shared" si="12"/>
        <v>31635</v>
      </c>
    </row>
    <row r="11" spans="1:17" x14ac:dyDescent="0.25">
      <c r="A11" s="1" t="s">
        <v>19</v>
      </c>
      <c r="B11" s="3">
        <v>6541</v>
      </c>
      <c r="C11" s="2">
        <v>3.8</v>
      </c>
      <c r="D11" s="3">
        <f t="shared" si="13"/>
        <v>24855.8</v>
      </c>
      <c r="E11" s="9">
        <f t="shared" si="1"/>
        <v>71951</v>
      </c>
      <c r="F11" s="9">
        <f t="shared" si="2"/>
        <v>36629.599999999999</v>
      </c>
      <c r="G11" s="9">
        <f t="shared" si="3"/>
        <v>108580.6</v>
      </c>
      <c r="H11" s="9">
        <f t="shared" si="4"/>
        <v>13082</v>
      </c>
      <c r="I11" s="9">
        <f t="shared" si="5"/>
        <v>26164</v>
      </c>
      <c r="J11" s="3">
        <f t="shared" si="6"/>
        <v>6541</v>
      </c>
      <c r="K11" s="9">
        <f t="shared" si="7"/>
        <v>62793.600000000006</v>
      </c>
      <c r="L11" s="9">
        <f t="shared" si="8"/>
        <v>98115</v>
      </c>
      <c r="M11" s="9">
        <f t="shared" si="0"/>
        <v>-10465.600000000006</v>
      </c>
      <c r="N11" s="10">
        <f t="shared" si="9"/>
        <v>7849.2</v>
      </c>
      <c r="O11" s="10">
        <f t="shared" si="10"/>
        <v>23547.599999999999</v>
      </c>
      <c r="P11" s="10">
        <f t="shared" si="11"/>
        <v>7849.2</v>
      </c>
      <c r="Q11" s="11">
        <f t="shared" si="12"/>
        <v>58869</v>
      </c>
    </row>
    <row r="12" spans="1:17" x14ac:dyDescent="0.25">
      <c r="A12" s="1" t="s">
        <v>20</v>
      </c>
      <c r="B12" s="3">
        <v>11677</v>
      </c>
      <c r="C12" s="2">
        <v>3.75</v>
      </c>
      <c r="D12" s="3">
        <f t="shared" si="13"/>
        <v>43788.75</v>
      </c>
      <c r="E12" s="9">
        <f t="shared" si="1"/>
        <v>128447</v>
      </c>
      <c r="F12" s="9">
        <f t="shared" si="2"/>
        <v>64223.5</v>
      </c>
      <c r="G12" s="9">
        <f t="shared" si="3"/>
        <v>192670.5</v>
      </c>
      <c r="H12" s="9">
        <f t="shared" si="4"/>
        <v>23354</v>
      </c>
      <c r="I12" s="9">
        <f t="shared" si="5"/>
        <v>46708</v>
      </c>
      <c r="J12" s="3">
        <f t="shared" si="6"/>
        <v>11677</v>
      </c>
      <c r="K12" s="9">
        <f t="shared" si="7"/>
        <v>110931.5</v>
      </c>
      <c r="L12" s="9">
        <f t="shared" si="8"/>
        <v>175155</v>
      </c>
      <c r="M12" s="9">
        <f t="shared" si="0"/>
        <v>-17515.5</v>
      </c>
      <c r="N12" s="10">
        <f t="shared" si="9"/>
        <v>14012.4</v>
      </c>
      <c r="O12" s="10">
        <f t="shared" si="10"/>
        <v>42037.2</v>
      </c>
      <c r="P12" s="10">
        <f t="shared" si="11"/>
        <v>14012.4</v>
      </c>
      <c r="Q12" s="11">
        <f t="shared" si="12"/>
        <v>105093</v>
      </c>
    </row>
    <row r="13" spans="1:17" x14ac:dyDescent="0.25">
      <c r="A13" s="1" t="s">
        <v>21</v>
      </c>
      <c r="B13" s="3">
        <v>15497</v>
      </c>
      <c r="C13" s="2">
        <v>3.75</v>
      </c>
      <c r="D13" s="3">
        <f t="shared" si="13"/>
        <v>58113.75</v>
      </c>
      <c r="E13" s="9">
        <f t="shared" si="1"/>
        <v>170467</v>
      </c>
      <c r="F13" s="9">
        <f t="shared" si="2"/>
        <v>85233.5</v>
      </c>
      <c r="G13" s="9">
        <f t="shared" si="3"/>
        <v>255700.5</v>
      </c>
      <c r="H13" s="9">
        <f t="shared" si="4"/>
        <v>30994</v>
      </c>
      <c r="I13" s="9">
        <f t="shared" si="5"/>
        <v>61988</v>
      </c>
      <c r="J13" s="3">
        <f t="shared" si="6"/>
        <v>15497</v>
      </c>
      <c r="K13" s="9">
        <f t="shared" si="7"/>
        <v>147221.5</v>
      </c>
      <c r="L13" s="9">
        <f t="shared" si="8"/>
        <v>232455</v>
      </c>
      <c r="M13" s="9">
        <f t="shared" si="0"/>
        <v>-23245.5</v>
      </c>
      <c r="N13" s="10">
        <f t="shared" si="9"/>
        <v>18596.400000000001</v>
      </c>
      <c r="O13" s="10">
        <f t="shared" si="10"/>
        <v>55789.2</v>
      </c>
      <c r="P13" s="10">
        <f t="shared" si="11"/>
        <v>18596.400000000001</v>
      </c>
      <c r="Q13" s="11">
        <f t="shared" si="12"/>
        <v>139473</v>
      </c>
    </row>
    <row r="14" spans="1:17" x14ac:dyDescent="0.25">
      <c r="A14" s="1" t="s">
        <v>22</v>
      </c>
      <c r="B14" s="3">
        <v>7824</v>
      </c>
      <c r="C14" s="2">
        <v>3.27</v>
      </c>
      <c r="D14" s="3">
        <f t="shared" si="13"/>
        <v>25584.48</v>
      </c>
      <c r="E14" s="9">
        <f t="shared" si="1"/>
        <v>86064</v>
      </c>
      <c r="F14" s="9">
        <f t="shared" si="2"/>
        <v>35520.959999999999</v>
      </c>
      <c r="G14" s="9">
        <f t="shared" si="3"/>
        <v>121584.95999999999</v>
      </c>
      <c r="H14" s="9">
        <f t="shared" si="4"/>
        <v>15648</v>
      </c>
      <c r="I14" s="9">
        <f t="shared" si="5"/>
        <v>31296</v>
      </c>
      <c r="J14" s="3">
        <f t="shared" si="6"/>
        <v>7824</v>
      </c>
      <c r="K14" s="9">
        <f t="shared" si="7"/>
        <v>66816.959999999992</v>
      </c>
      <c r="L14" s="9">
        <f t="shared" si="8"/>
        <v>117360</v>
      </c>
      <c r="M14" s="9">
        <f t="shared" si="0"/>
        <v>-4224.9599999999919</v>
      </c>
      <c r="N14" s="10">
        <f t="shared" si="9"/>
        <v>9388.8000000000011</v>
      </c>
      <c r="O14" s="10">
        <f t="shared" si="10"/>
        <v>28166.399999999998</v>
      </c>
      <c r="P14" s="10">
        <f t="shared" si="11"/>
        <v>9388.8000000000011</v>
      </c>
      <c r="Q14" s="11">
        <f t="shared" si="12"/>
        <v>70416</v>
      </c>
    </row>
    <row r="15" spans="1:17" x14ac:dyDescent="0.25">
      <c r="A15" s="1" t="s">
        <v>23</v>
      </c>
      <c r="B15" s="3">
        <v>16000</v>
      </c>
      <c r="C15" s="2">
        <v>3</v>
      </c>
      <c r="D15" s="3">
        <f t="shared" si="13"/>
        <v>48000</v>
      </c>
      <c r="E15" s="9">
        <f t="shared" si="1"/>
        <v>176000</v>
      </c>
      <c r="F15" s="9">
        <f t="shared" si="2"/>
        <v>64000</v>
      </c>
      <c r="G15" s="9">
        <f t="shared" si="3"/>
        <v>240000</v>
      </c>
      <c r="H15" s="9">
        <f t="shared" si="4"/>
        <v>32000</v>
      </c>
      <c r="I15" s="9">
        <f t="shared" si="5"/>
        <v>64000</v>
      </c>
      <c r="J15" s="3">
        <f t="shared" si="6"/>
        <v>16000</v>
      </c>
      <c r="K15" s="9">
        <f t="shared" si="7"/>
        <v>128000</v>
      </c>
      <c r="L15" s="9">
        <f t="shared" si="8"/>
        <v>240000</v>
      </c>
      <c r="M15" s="9">
        <f t="shared" si="0"/>
        <v>0</v>
      </c>
      <c r="N15" s="10">
        <f t="shared" si="9"/>
        <v>19200</v>
      </c>
      <c r="O15" s="10">
        <f t="shared" si="10"/>
        <v>57600</v>
      </c>
      <c r="P15" s="10">
        <f t="shared" si="11"/>
        <v>19200</v>
      </c>
      <c r="Q15" s="11">
        <f t="shared" si="12"/>
        <v>144000</v>
      </c>
    </row>
    <row r="16" spans="1:17" x14ac:dyDescent="0.25">
      <c r="A16" s="1" t="s">
        <v>24</v>
      </c>
      <c r="B16" s="3">
        <v>3934</v>
      </c>
      <c r="C16" s="2">
        <v>3.8</v>
      </c>
      <c r="D16" s="3">
        <f t="shared" si="13"/>
        <v>14949.199999999999</v>
      </c>
      <c r="E16" s="9">
        <f t="shared" si="1"/>
        <v>43274</v>
      </c>
      <c r="F16" s="9">
        <f t="shared" si="2"/>
        <v>22030.399999999998</v>
      </c>
      <c r="G16" s="9">
        <f t="shared" si="3"/>
        <v>65304.399999999994</v>
      </c>
      <c r="H16" s="9">
        <f t="shared" si="4"/>
        <v>7868</v>
      </c>
      <c r="I16" s="9">
        <f t="shared" si="5"/>
        <v>15736</v>
      </c>
      <c r="J16" s="3">
        <f t="shared" si="6"/>
        <v>3934</v>
      </c>
      <c r="K16" s="9">
        <f t="shared" si="7"/>
        <v>37766.399999999994</v>
      </c>
      <c r="L16" s="9">
        <f t="shared" si="8"/>
        <v>59010</v>
      </c>
      <c r="M16" s="9">
        <f t="shared" si="0"/>
        <v>-6294.3999999999942</v>
      </c>
      <c r="N16" s="10">
        <f t="shared" si="9"/>
        <v>4720.8</v>
      </c>
      <c r="O16" s="10">
        <f t="shared" si="10"/>
        <v>14162.4</v>
      </c>
      <c r="P16" s="10">
        <f t="shared" si="11"/>
        <v>4720.8</v>
      </c>
      <c r="Q16" s="11">
        <f t="shared" si="12"/>
        <v>35406</v>
      </c>
    </row>
    <row r="17" spans="1:17" x14ac:dyDescent="0.25">
      <c r="A17" s="1" t="s">
        <v>25</v>
      </c>
      <c r="B17" s="3">
        <v>119634</v>
      </c>
      <c r="C17" s="2">
        <v>5</v>
      </c>
      <c r="D17" s="3">
        <f t="shared" si="13"/>
        <v>598170</v>
      </c>
      <c r="E17" s="9">
        <f t="shared" si="1"/>
        <v>1315974</v>
      </c>
      <c r="F17" s="9">
        <f t="shared" si="2"/>
        <v>957072</v>
      </c>
      <c r="G17" s="9">
        <f t="shared" si="3"/>
        <v>2273046</v>
      </c>
      <c r="H17" s="9">
        <f t="shared" si="4"/>
        <v>239268</v>
      </c>
      <c r="I17" s="9">
        <f t="shared" si="5"/>
        <v>478536</v>
      </c>
      <c r="J17" s="3">
        <f t="shared" si="6"/>
        <v>119634</v>
      </c>
      <c r="K17" s="9">
        <f t="shared" si="7"/>
        <v>1435608</v>
      </c>
      <c r="L17" s="9">
        <f t="shared" si="8"/>
        <v>1794510</v>
      </c>
      <c r="M17" s="9">
        <f t="shared" si="0"/>
        <v>-478536</v>
      </c>
      <c r="N17" s="10">
        <f t="shared" si="9"/>
        <v>143560.80000000002</v>
      </c>
      <c r="O17" s="10">
        <f t="shared" si="10"/>
        <v>430682.39999999997</v>
      </c>
      <c r="P17" s="10">
        <f t="shared" si="11"/>
        <v>143560.80000000002</v>
      </c>
      <c r="Q17" s="11">
        <f t="shared" si="12"/>
        <v>1076706</v>
      </c>
    </row>
    <row r="18" spans="1:17" x14ac:dyDescent="0.25">
      <c r="A18" s="1" t="s">
        <v>26</v>
      </c>
      <c r="B18" s="3">
        <v>19189</v>
      </c>
      <c r="C18" s="2">
        <v>3.87</v>
      </c>
      <c r="D18" s="3">
        <f t="shared" si="13"/>
        <v>74261.430000000008</v>
      </c>
      <c r="E18" s="9">
        <f t="shared" si="1"/>
        <v>211079</v>
      </c>
      <c r="F18" s="9">
        <f t="shared" si="2"/>
        <v>110144.86000000002</v>
      </c>
      <c r="G18" s="9">
        <f t="shared" si="3"/>
        <v>321223.86</v>
      </c>
      <c r="H18" s="9">
        <f t="shared" si="4"/>
        <v>38378</v>
      </c>
      <c r="I18" s="9">
        <f t="shared" si="5"/>
        <v>76756</v>
      </c>
      <c r="J18" s="3">
        <f t="shared" si="6"/>
        <v>19189</v>
      </c>
      <c r="K18" s="9">
        <f t="shared" si="7"/>
        <v>186900.86</v>
      </c>
      <c r="L18" s="9">
        <f t="shared" si="8"/>
        <v>287835</v>
      </c>
      <c r="M18" s="9">
        <f t="shared" si="0"/>
        <v>-33388.859999999986</v>
      </c>
      <c r="N18" s="10">
        <f t="shared" si="9"/>
        <v>23026.799999999999</v>
      </c>
      <c r="O18" s="10">
        <f t="shared" si="10"/>
        <v>69080.399999999994</v>
      </c>
      <c r="P18" s="10">
        <f t="shared" si="11"/>
        <v>23026.799999999999</v>
      </c>
      <c r="Q18" s="11">
        <f t="shared" si="12"/>
        <v>172701</v>
      </c>
    </row>
    <row r="19" spans="1:17" x14ac:dyDescent="0.25">
      <c r="A19" s="1" t="s">
        <v>27</v>
      </c>
      <c r="B19" s="3">
        <v>11198</v>
      </c>
      <c r="C19" s="2">
        <v>4.0999999999999996</v>
      </c>
      <c r="D19" s="3">
        <f t="shared" si="13"/>
        <v>45911.799999999996</v>
      </c>
      <c r="E19" s="9">
        <f t="shared" si="1"/>
        <v>123178</v>
      </c>
      <c r="F19" s="9">
        <f t="shared" si="2"/>
        <v>69427.599999999991</v>
      </c>
      <c r="G19" s="9">
        <f t="shared" si="3"/>
        <v>192605.59999999998</v>
      </c>
      <c r="H19" s="9">
        <f t="shared" si="4"/>
        <v>22396</v>
      </c>
      <c r="I19" s="9">
        <f t="shared" si="5"/>
        <v>44792</v>
      </c>
      <c r="J19" s="3">
        <f t="shared" si="6"/>
        <v>11198</v>
      </c>
      <c r="K19" s="9">
        <f t="shared" si="7"/>
        <v>114219.59999999998</v>
      </c>
      <c r="L19" s="9">
        <f t="shared" si="8"/>
        <v>167970</v>
      </c>
      <c r="M19" s="9">
        <f t="shared" si="0"/>
        <v>-24635.599999999977</v>
      </c>
      <c r="N19" s="10">
        <f t="shared" si="9"/>
        <v>13437.6</v>
      </c>
      <c r="O19" s="10">
        <f t="shared" si="10"/>
        <v>40312.799999999996</v>
      </c>
      <c r="P19" s="10">
        <f t="shared" si="11"/>
        <v>13437.6</v>
      </c>
      <c r="Q19" s="11">
        <f t="shared" si="12"/>
        <v>100782</v>
      </c>
    </row>
    <row r="20" spans="1:17" x14ac:dyDescent="0.25">
      <c r="A20" s="1" t="s">
        <v>28</v>
      </c>
      <c r="B20" s="3">
        <v>10269</v>
      </c>
      <c r="C20" s="2">
        <v>3.15</v>
      </c>
      <c r="D20" s="3">
        <f t="shared" si="13"/>
        <v>32347.35</v>
      </c>
      <c r="E20" s="9">
        <f t="shared" si="1"/>
        <v>112959</v>
      </c>
      <c r="F20" s="9">
        <f t="shared" si="2"/>
        <v>44156.7</v>
      </c>
      <c r="G20" s="9">
        <f t="shared" si="3"/>
        <v>157115.70000000001</v>
      </c>
      <c r="H20" s="9">
        <f t="shared" si="4"/>
        <v>20538</v>
      </c>
      <c r="I20" s="9">
        <f t="shared" si="5"/>
        <v>41076</v>
      </c>
      <c r="J20" s="3">
        <f t="shared" si="6"/>
        <v>10269</v>
      </c>
      <c r="K20" s="9">
        <f t="shared" si="7"/>
        <v>85232.700000000012</v>
      </c>
      <c r="L20" s="9">
        <f t="shared" si="8"/>
        <v>154035</v>
      </c>
      <c r="M20" s="9">
        <f t="shared" si="0"/>
        <v>-3080.7000000000116</v>
      </c>
      <c r="N20" s="10">
        <f t="shared" si="9"/>
        <v>12322.800000000001</v>
      </c>
      <c r="O20" s="10">
        <f t="shared" si="10"/>
        <v>36968.400000000001</v>
      </c>
      <c r="P20" s="10">
        <f t="shared" si="11"/>
        <v>12322.800000000001</v>
      </c>
      <c r="Q20" s="11">
        <f t="shared" si="12"/>
        <v>92421</v>
      </c>
    </row>
    <row r="21" spans="1:17" x14ac:dyDescent="0.25">
      <c r="A21" s="1" t="s">
        <v>29</v>
      </c>
      <c r="B21" s="12">
        <v>9428</v>
      </c>
      <c r="C21" s="12">
        <v>4</v>
      </c>
      <c r="D21" s="3">
        <f t="shared" si="13"/>
        <v>37712</v>
      </c>
      <c r="E21" s="9">
        <f t="shared" si="1"/>
        <v>103708</v>
      </c>
      <c r="F21" s="9">
        <f t="shared" si="2"/>
        <v>56568</v>
      </c>
      <c r="G21" s="9">
        <f t="shared" si="3"/>
        <v>160276</v>
      </c>
      <c r="H21" s="9">
        <f t="shared" si="4"/>
        <v>18856</v>
      </c>
      <c r="I21" s="9">
        <f t="shared" si="5"/>
        <v>37712</v>
      </c>
      <c r="J21" s="3">
        <f t="shared" si="6"/>
        <v>9428</v>
      </c>
      <c r="K21" s="9">
        <f t="shared" si="7"/>
        <v>94280</v>
      </c>
      <c r="L21" s="9">
        <f t="shared" si="8"/>
        <v>141420</v>
      </c>
      <c r="M21" s="9">
        <f t="shared" si="0"/>
        <v>-18856</v>
      </c>
      <c r="N21" s="10">
        <f t="shared" si="9"/>
        <v>11313.6</v>
      </c>
      <c r="O21" s="10">
        <f t="shared" si="10"/>
        <v>33940.799999999996</v>
      </c>
      <c r="P21" s="10">
        <f t="shared" si="11"/>
        <v>11313.6</v>
      </c>
      <c r="Q21" s="11">
        <f t="shared" si="12"/>
        <v>84852</v>
      </c>
    </row>
    <row r="22" spans="1:17" x14ac:dyDescent="0.25">
      <c r="A22" s="1" t="s">
        <v>30</v>
      </c>
      <c r="B22" s="3">
        <v>21125</v>
      </c>
      <c r="C22" s="2">
        <v>3.84</v>
      </c>
      <c r="D22" s="3">
        <f t="shared" si="13"/>
        <v>81120</v>
      </c>
      <c r="E22" s="9">
        <f t="shared" si="1"/>
        <v>232375</v>
      </c>
      <c r="F22" s="9">
        <f t="shared" si="2"/>
        <v>119990</v>
      </c>
      <c r="G22" s="9">
        <f t="shared" si="3"/>
        <v>352365</v>
      </c>
      <c r="H22" s="9">
        <f t="shared" si="4"/>
        <v>42250</v>
      </c>
      <c r="I22" s="9">
        <f t="shared" si="5"/>
        <v>84500</v>
      </c>
      <c r="J22" s="3">
        <f t="shared" si="6"/>
        <v>21125</v>
      </c>
      <c r="K22" s="9">
        <f t="shared" si="7"/>
        <v>204490</v>
      </c>
      <c r="L22" s="9">
        <f t="shared" si="8"/>
        <v>316875</v>
      </c>
      <c r="M22" s="9">
        <f t="shared" si="0"/>
        <v>-35490</v>
      </c>
      <c r="N22" s="10">
        <f t="shared" si="9"/>
        <v>25350</v>
      </c>
      <c r="O22" s="10">
        <f t="shared" si="10"/>
        <v>76050</v>
      </c>
      <c r="P22" s="10">
        <f t="shared" si="11"/>
        <v>25350</v>
      </c>
      <c r="Q22" s="11">
        <f t="shared" si="12"/>
        <v>190125</v>
      </c>
    </row>
    <row r="23" spans="1:17" x14ac:dyDescent="0.25">
      <c r="A23" s="1" t="s">
        <v>31</v>
      </c>
      <c r="B23" s="3">
        <v>2100</v>
      </c>
      <c r="C23" s="2">
        <v>3.5</v>
      </c>
      <c r="D23" s="3">
        <f t="shared" si="13"/>
        <v>7350</v>
      </c>
      <c r="E23" s="9">
        <f t="shared" si="1"/>
        <v>23100</v>
      </c>
      <c r="F23" s="9">
        <f t="shared" si="2"/>
        <v>10500</v>
      </c>
      <c r="G23" s="9">
        <f t="shared" si="3"/>
        <v>33600</v>
      </c>
      <c r="H23" s="9">
        <f t="shared" si="4"/>
        <v>4200</v>
      </c>
      <c r="I23" s="9">
        <f t="shared" si="5"/>
        <v>8400</v>
      </c>
      <c r="J23" s="3">
        <f t="shared" si="6"/>
        <v>2100</v>
      </c>
      <c r="K23" s="9">
        <f t="shared" si="7"/>
        <v>18900</v>
      </c>
      <c r="L23" s="9">
        <f t="shared" si="8"/>
        <v>31500</v>
      </c>
      <c r="M23" s="9">
        <f t="shared" si="0"/>
        <v>-2100</v>
      </c>
      <c r="N23" s="10">
        <f t="shared" si="9"/>
        <v>2520</v>
      </c>
      <c r="O23" s="10">
        <f t="shared" si="10"/>
        <v>7560</v>
      </c>
      <c r="P23" s="10">
        <f t="shared" si="11"/>
        <v>2520</v>
      </c>
      <c r="Q23" s="11">
        <f t="shared" si="12"/>
        <v>18900</v>
      </c>
    </row>
    <row r="24" spans="1:17" x14ac:dyDescent="0.25">
      <c r="A24" s="1" t="s">
        <v>32</v>
      </c>
      <c r="B24" s="3">
        <v>21416</v>
      </c>
      <c r="C24" s="2">
        <v>4</v>
      </c>
      <c r="D24" s="3">
        <f t="shared" si="13"/>
        <v>85664</v>
      </c>
      <c r="E24" s="9">
        <f t="shared" si="1"/>
        <v>235576</v>
      </c>
      <c r="F24" s="9">
        <f t="shared" si="2"/>
        <v>128496</v>
      </c>
      <c r="G24" s="9">
        <f t="shared" si="3"/>
        <v>364072</v>
      </c>
      <c r="H24" s="9">
        <f t="shared" si="4"/>
        <v>42832</v>
      </c>
      <c r="I24" s="9">
        <f t="shared" si="5"/>
        <v>85664</v>
      </c>
      <c r="J24" s="3">
        <f t="shared" si="6"/>
        <v>21416</v>
      </c>
      <c r="K24" s="9">
        <f t="shared" si="7"/>
        <v>214160</v>
      </c>
      <c r="L24" s="9">
        <f t="shared" si="8"/>
        <v>321240</v>
      </c>
      <c r="M24" s="9">
        <f t="shared" si="0"/>
        <v>-42832</v>
      </c>
      <c r="N24" s="10">
        <f t="shared" si="9"/>
        <v>25699.200000000001</v>
      </c>
      <c r="O24" s="10">
        <f t="shared" si="10"/>
        <v>77097.599999999991</v>
      </c>
      <c r="P24" s="10">
        <f t="shared" si="11"/>
        <v>25699.200000000001</v>
      </c>
      <c r="Q24" s="11">
        <f t="shared" si="12"/>
        <v>192744</v>
      </c>
    </row>
    <row r="25" spans="1:17" x14ac:dyDescent="0.25">
      <c r="A25" s="1" t="s">
        <v>33</v>
      </c>
      <c r="B25" s="3">
        <v>2989</v>
      </c>
      <c r="C25" s="2">
        <v>3.5</v>
      </c>
      <c r="D25" s="3">
        <f t="shared" si="13"/>
        <v>10461.5</v>
      </c>
      <c r="E25" s="9">
        <f t="shared" si="1"/>
        <v>32879</v>
      </c>
      <c r="F25" s="9">
        <f t="shared" si="2"/>
        <v>14945</v>
      </c>
      <c r="G25" s="9">
        <f t="shared" si="3"/>
        <v>47824</v>
      </c>
      <c r="H25" s="9">
        <f t="shared" si="4"/>
        <v>5978</v>
      </c>
      <c r="I25" s="9">
        <f t="shared" si="5"/>
        <v>11956</v>
      </c>
      <c r="J25" s="3">
        <f t="shared" si="6"/>
        <v>2989</v>
      </c>
      <c r="K25" s="9">
        <f t="shared" si="7"/>
        <v>26901</v>
      </c>
      <c r="L25" s="9">
        <f t="shared" si="8"/>
        <v>44835</v>
      </c>
      <c r="M25" s="9">
        <f t="shared" si="0"/>
        <v>-2989</v>
      </c>
      <c r="N25" s="10">
        <f t="shared" si="9"/>
        <v>3586.8</v>
      </c>
      <c r="O25" s="10">
        <f t="shared" si="10"/>
        <v>10760.4</v>
      </c>
      <c r="P25" s="10">
        <f t="shared" si="11"/>
        <v>3586.8</v>
      </c>
      <c r="Q25" s="11">
        <f t="shared" si="12"/>
        <v>26901</v>
      </c>
    </row>
    <row r="26" spans="1:17" x14ac:dyDescent="0.25">
      <c r="A26" s="1" t="s">
        <v>34</v>
      </c>
      <c r="B26" s="3">
        <v>9324</v>
      </c>
      <c r="C26" s="2">
        <v>3.65</v>
      </c>
      <c r="D26" s="3">
        <f t="shared" si="13"/>
        <v>34032.6</v>
      </c>
      <c r="E26" s="9">
        <f t="shared" si="1"/>
        <v>102564</v>
      </c>
      <c r="F26" s="9">
        <f t="shared" si="2"/>
        <v>49417.2</v>
      </c>
      <c r="G26" s="9">
        <f t="shared" si="3"/>
        <v>151981.20000000001</v>
      </c>
      <c r="H26" s="9">
        <f t="shared" si="4"/>
        <v>18648</v>
      </c>
      <c r="I26" s="9">
        <f t="shared" si="5"/>
        <v>37296</v>
      </c>
      <c r="J26" s="3">
        <f t="shared" si="6"/>
        <v>9324</v>
      </c>
      <c r="K26" s="9">
        <f t="shared" si="7"/>
        <v>86713.200000000012</v>
      </c>
      <c r="L26" s="9">
        <f t="shared" si="8"/>
        <v>139860</v>
      </c>
      <c r="M26" s="9">
        <f t="shared" si="0"/>
        <v>-12121.200000000012</v>
      </c>
      <c r="N26" s="10">
        <f t="shared" si="9"/>
        <v>11188.800000000001</v>
      </c>
      <c r="O26" s="10">
        <f t="shared" si="10"/>
        <v>33566.400000000001</v>
      </c>
      <c r="P26" s="10">
        <f t="shared" si="11"/>
        <v>11188.800000000001</v>
      </c>
      <c r="Q26" s="11">
        <f t="shared" si="12"/>
        <v>83916</v>
      </c>
    </row>
    <row r="27" spans="1:17" x14ac:dyDescent="0.25">
      <c r="A27" s="1" t="s">
        <v>35</v>
      </c>
      <c r="B27" s="3">
        <v>11264</v>
      </c>
      <c r="C27" s="2">
        <v>3.68</v>
      </c>
      <c r="D27" s="3">
        <f t="shared" si="13"/>
        <v>41451.520000000004</v>
      </c>
      <c r="E27" s="9">
        <f t="shared" si="1"/>
        <v>123904</v>
      </c>
      <c r="F27" s="9">
        <f t="shared" si="2"/>
        <v>60375.040000000008</v>
      </c>
      <c r="G27" s="9">
        <f t="shared" si="3"/>
        <v>184279.04000000001</v>
      </c>
      <c r="H27" s="9">
        <f t="shared" si="4"/>
        <v>22528</v>
      </c>
      <c r="I27" s="9">
        <f t="shared" si="5"/>
        <v>45056</v>
      </c>
      <c r="J27" s="3">
        <f t="shared" si="6"/>
        <v>11264</v>
      </c>
      <c r="K27" s="9">
        <f t="shared" si="7"/>
        <v>105431.04000000001</v>
      </c>
      <c r="L27" s="9">
        <f t="shared" si="8"/>
        <v>168960</v>
      </c>
      <c r="M27" s="9">
        <f t="shared" si="0"/>
        <v>-15319.040000000008</v>
      </c>
      <c r="N27" s="10">
        <f t="shared" si="9"/>
        <v>13516.800000000001</v>
      </c>
      <c r="O27" s="10">
        <f t="shared" si="10"/>
        <v>40550.400000000001</v>
      </c>
      <c r="P27" s="10">
        <f t="shared" si="11"/>
        <v>13516.800000000001</v>
      </c>
      <c r="Q27" s="11">
        <f t="shared" si="12"/>
        <v>101376</v>
      </c>
    </row>
    <row r="28" spans="1:17" x14ac:dyDescent="0.25">
      <c r="A28" s="1" t="s">
        <v>36</v>
      </c>
      <c r="B28" s="3">
        <v>5285</v>
      </c>
      <c r="C28" s="2">
        <v>3.66</v>
      </c>
      <c r="D28" s="3">
        <f t="shared" si="13"/>
        <v>19343.100000000002</v>
      </c>
      <c r="E28" s="9">
        <f t="shared" si="1"/>
        <v>58135</v>
      </c>
      <c r="F28" s="9">
        <f t="shared" si="2"/>
        <v>28116.200000000004</v>
      </c>
      <c r="G28" s="9">
        <f t="shared" si="3"/>
        <v>86251.200000000012</v>
      </c>
      <c r="H28" s="9">
        <f t="shared" si="4"/>
        <v>10570</v>
      </c>
      <c r="I28" s="9">
        <f t="shared" si="5"/>
        <v>21140</v>
      </c>
      <c r="J28" s="3">
        <f t="shared" si="6"/>
        <v>5285</v>
      </c>
      <c r="K28" s="9">
        <f t="shared" si="7"/>
        <v>49256.200000000012</v>
      </c>
      <c r="L28" s="9">
        <f t="shared" si="8"/>
        <v>79275</v>
      </c>
      <c r="M28" s="9">
        <f t="shared" si="0"/>
        <v>-6976.2000000000116</v>
      </c>
      <c r="N28" s="10">
        <f t="shared" si="9"/>
        <v>6342</v>
      </c>
      <c r="O28" s="10">
        <f t="shared" si="10"/>
        <v>19026</v>
      </c>
      <c r="P28" s="10">
        <f t="shared" si="11"/>
        <v>6342</v>
      </c>
      <c r="Q28" s="11">
        <f t="shared" si="12"/>
        <v>47565</v>
      </c>
    </row>
    <row r="29" spans="1:17" x14ac:dyDescent="0.25">
      <c r="A29" s="1" t="s">
        <v>37</v>
      </c>
      <c r="B29" s="3">
        <v>6930</v>
      </c>
      <c r="C29" s="2">
        <v>3.8</v>
      </c>
      <c r="D29" s="3">
        <f t="shared" si="13"/>
        <v>26334</v>
      </c>
      <c r="E29" s="9">
        <f t="shared" si="1"/>
        <v>76230</v>
      </c>
      <c r="F29" s="9">
        <f t="shared" si="2"/>
        <v>38808</v>
      </c>
      <c r="G29" s="9">
        <f t="shared" si="3"/>
        <v>115038</v>
      </c>
      <c r="H29" s="9">
        <f t="shared" si="4"/>
        <v>13860</v>
      </c>
      <c r="I29" s="9">
        <f t="shared" si="5"/>
        <v>27720</v>
      </c>
      <c r="J29" s="3">
        <f t="shared" si="6"/>
        <v>6930</v>
      </c>
      <c r="K29" s="9">
        <f t="shared" si="7"/>
        <v>66528</v>
      </c>
      <c r="L29" s="9">
        <f t="shared" si="8"/>
        <v>103950</v>
      </c>
      <c r="M29" s="9">
        <f t="shared" si="0"/>
        <v>-11088</v>
      </c>
      <c r="N29" s="10">
        <f t="shared" si="9"/>
        <v>8316</v>
      </c>
      <c r="O29" s="10">
        <f t="shared" si="10"/>
        <v>24948</v>
      </c>
      <c r="P29" s="10">
        <f t="shared" si="11"/>
        <v>8316</v>
      </c>
      <c r="Q29" s="11">
        <f t="shared" si="12"/>
        <v>62370</v>
      </c>
    </row>
    <row r="30" spans="1:17" x14ac:dyDescent="0.25">
      <c r="A30" s="1" t="s">
        <v>38</v>
      </c>
      <c r="B30" s="3">
        <v>2534</v>
      </c>
      <c r="C30" s="2">
        <v>3.39</v>
      </c>
      <c r="D30" s="3">
        <f t="shared" si="13"/>
        <v>8590.26</v>
      </c>
      <c r="E30" s="9">
        <f t="shared" si="1"/>
        <v>27874</v>
      </c>
      <c r="F30" s="9">
        <f t="shared" si="2"/>
        <v>12112.52</v>
      </c>
      <c r="G30" s="9">
        <f t="shared" si="3"/>
        <v>39986.520000000004</v>
      </c>
      <c r="H30" s="9">
        <f t="shared" si="4"/>
        <v>5068</v>
      </c>
      <c r="I30" s="9">
        <f t="shared" si="5"/>
        <v>10136</v>
      </c>
      <c r="J30" s="3">
        <f t="shared" si="6"/>
        <v>2534</v>
      </c>
      <c r="K30" s="9">
        <f t="shared" si="7"/>
        <v>22248.520000000004</v>
      </c>
      <c r="L30" s="9">
        <f t="shared" si="8"/>
        <v>38010</v>
      </c>
      <c r="M30" s="9">
        <f t="shared" si="0"/>
        <v>-1976.5200000000041</v>
      </c>
      <c r="N30" s="10">
        <f t="shared" si="9"/>
        <v>3040.8</v>
      </c>
      <c r="O30" s="10">
        <f t="shared" si="10"/>
        <v>9122.4</v>
      </c>
      <c r="P30" s="10">
        <f t="shared" si="11"/>
        <v>3040.8</v>
      </c>
      <c r="Q30" s="11">
        <f t="shared" si="12"/>
        <v>22806</v>
      </c>
    </row>
    <row r="31" spans="1:17" x14ac:dyDescent="0.25">
      <c r="A31" s="1" t="s">
        <v>39</v>
      </c>
      <c r="B31" s="3">
        <v>5376</v>
      </c>
      <c r="C31" s="2">
        <v>2.7</v>
      </c>
      <c r="D31" s="3">
        <f t="shared" si="13"/>
        <v>14515.2</v>
      </c>
      <c r="E31" s="9">
        <f t="shared" si="1"/>
        <v>59136</v>
      </c>
      <c r="F31" s="9">
        <f t="shared" si="2"/>
        <v>18278.400000000001</v>
      </c>
      <c r="G31" s="9">
        <f t="shared" si="3"/>
        <v>77414.399999999994</v>
      </c>
      <c r="H31" s="9">
        <f t="shared" si="4"/>
        <v>10752</v>
      </c>
      <c r="I31" s="9">
        <f t="shared" si="5"/>
        <v>21504</v>
      </c>
      <c r="J31" s="3">
        <f t="shared" si="6"/>
        <v>5376</v>
      </c>
      <c r="K31" s="9">
        <f t="shared" si="7"/>
        <v>39782.399999999994</v>
      </c>
      <c r="L31" s="9">
        <f t="shared" si="8"/>
        <v>80640</v>
      </c>
      <c r="M31" s="9">
        <f t="shared" si="0"/>
        <v>3225.6000000000058</v>
      </c>
      <c r="N31" s="10">
        <f t="shared" si="9"/>
        <v>6451.2</v>
      </c>
      <c r="O31" s="10">
        <f t="shared" si="10"/>
        <v>19353.599999999999</v>
      </c>
      <c r="P31" s="10">
        <f t="shared" si="11"/>
        <v>6451.2</v>
      </c>
      <c r="Q31" s="11">
        <f t="shared" si="12"/>
        <v>48384</v>
      </c>
    </row>
    <row r="32" spans="1:17" x14ac:dyDescent="0.25">
      <c r="A32" s="1" t="s">
        <v>40</v>
      </c>
      <c r="B32" s="3">
        <v>19639</v>
      </c>
      <c r="C32" s="2">
        <v>3.8</v>
      </c>
      <c r="D32" s="3">
        <f t="shared" si="13"/>
        <v>74628.2</v>
      </c>
      <c r="E32" s="9">
        <f t="shared" si="1"/>
        <v>216029</v>
      </c>
      <c r="F32" s="9">
        <f t="shared" si="2"/>
        <v>109978.4</v>
      </c>
      <c r="G32" s="9">
        <f t="shared" si="3"/>
        <v>326007.40000000002</v>
      </c>
      <c r="H32" s="9">
        <f t="shared" si="4"/>
        <v>39278</v>
      </c>
      <c r="I32" s="9">
        <f t="shared" si="5"/>
        <v>78556</v>
      </c>
      <c r="J32" s="3">
        <f t="shared" si="6"/>
        <v>19639</v>
      </c>
      <c r="K32" s="9">
        <f t="shared" si="7"/>
        <v>188534.40000000002</v>
      </c>
      <c r="L32" s="9">
        <f t="shared" si="8"/>
        <v>294585</v>
      </c>
      <c r="M32" s="9">
        <f t="shared" si="0"/>
        <v>-31422.400000000023</v>
      </c>
      <c r="N32" s="10">
        <f t="shared" si="9"/>
        <v>23566.799999999999</v>
      </c>
      <c r="O32" s="10">
        <f t="shared" si="10"/>
        <v>70700.399999999994</v>
      </c>
      <c r="P32" s="10">
        <f t="shared" si="11"/>
        <v>23566.799999999999</v>
      </c>
      <c r="Q32" s="11">
        <f t="shared" si="12"/>
        <v>176751</v>
      </c>
    </row>
    <row r="33" spans="1:17" x14ac:dyDescent="0.25">
      <c r="A33" s="1" t="s">
        <v>41</v>
      </c>
      <c r="B33" s="3">
        <v>8950</v>
      </c>
      <c r="C33" s="2">
        <v>3.8</v>
      </c>
      <c r="D33" s="3">
        <f t="shared" si="13"/>
        <v>34010</v>
      </c>
      <c r="E33" s="9">
        <f t="shared" si="1"/>
        <v>98450</v>
      </c>
      <c r="F33" s="9">
        <f t="shared" si="2"/>
        <v>50120</v>
      </c>
      <c r="G33" s="9">
        <f t="shared" si="3"/>
        <v>148570</v>
      </c>
      <c r="H33" s="9">
        <f t="shared" si="4"/>
        <v>17900</v>
      </c>
      <c r="I33" s="9">
        <f t="shared" si="5"/>
        <v>35800</v>
      </c>
      <c r="J33" s="3">
        <f t="shared" si="6"/>
        <v>8950</v>
      </c>
      <c r="K33" s="9">
        <f t="shared" si="7"/>
        <v>85920</v>
      </c>
      <c r="L33" s="9">
        <f t="shared" si="8"/>
        <v>134250</v>
      </c>
      <c r="M33" s="9">
        <f t="shared" si="0"/>
        <v>-14320</v>
      </c>
      <c r="N33" s="10">
        <f t="shared" si="9"/>
        <v>10740</v>
      </c>
      <c r="O33" s="10">
        <f t="shared" si="10"/>
        <v>32220</v>
      </c>
      <c r="P33" s="10">
        <f t="shared" si="11"/>
        <v>10740</v>
      </c>
      <c r="Q33" s="11">
        <f t="shared" si="12"/>
        <v>80550</v>
      </c>
    </row>
    <row r="34" spans="1:17" x14ac:dyDescent="0.25">
      <c r="A34" s="1" t="s">
        <v>43</v>
      </c>
      <c r="B34" s="3">
        <v>37402</v>
      </c>
      <c r="C34" s="2">
        <v>4.68</v>
      </c>
      <c r="D34" s="3">
        <f t="shared" si="13"/>
        <v>175041.36</v>
      </c>
      <c r="E34" s="9">
        <f t="shared" si="1"/>
        <v>411422</v>
      </c>
      <c r="F34" s="9">
        <f t="shared" si="2"/>
        <v>275278.71999999997</v>
      </c>
      <c r="G34" s="9">
        <f t="shared" si="3"/>
        <v>686700.72</v>
      </c>
      <c r="H34" s="9">
        <f t="shared" si="4"/>
        <v>74804</v>
      </c>
      <c r="I34" s="9">
        <f t="shared" si="5"/>
        <v>149608</v>
      </c>
      <c r="J34" s="3">
        <f t="shared" si="6"/>
        <v>37402</v>
      </c>
      <c r="K34" s="9">
        <f t="shared" si="7"/>
        <v>424886.72</v>
      </c>
      <c r="L34" s="9">
        <f t="shared" si="8"/>
        <v>561030</v>
      </c>
      <c r="M34" s="9">
        <f t="shared" si="0"/>
        <v>-125670.71999999997</v>
      </c>
      <c r="N34" s="10">
        <f t="shared" si="9"/>
        <v>44882.400000000001</v>
      </c>
      <c r="O34" s="10">
        <f t="shared" si="10"/>
        <v>134647.19999999998</v>
      </c>
      <c r="P34" s="10">
        <f t="shared" si="11"/>
        <v>44882.400000000001</v>
      </c>
      <c r="Q34" s="11">
        <f t="shared" si="12"/>
        <v>336618</v>
      </c>
    </row>
    <row r="35" spans="1:17" x14ac:dyDescent="0.25">
      <c r="A35" s="1" t="s">
        <v>42</v>
      </c>
      <c r="B35" s="3">
        <v>4646</v>
      </c>
      <c r="C35" s="2">
        <v>3.9140000000000001</v>
      </c>
      <c r="D35" s="3">
        <f t="shared" si="13"/>
        <v>18184.444</v>
      </c>
      <c r="E35" s="9">
        <f t="shared" si="1"/>
        <v>51106</v>
      </c>
      <c r="F35" s="9">
        <f t="shared" si="2"/>
        <v>27076.887999999999</v>
      </c>
      <c r="G35" s="9">
        <f t="shared" si="3"/>
        <v>78182.888000000006</v>
      </c>
      <c r="H35" s="9">
        <f t="shared" si="4"/>
        <v>9292</v>
      </c>
      <c r="I35" s="9">
        <f t="shared" si="5"/>
        <v>18584</v>
      </c>
      <c r="J35" s="3">
        <f t="shared" si="6"/>
        <v>4646</v>
      </c>
      <c r="K35" s="9">
        <f t="shared" si="7"/>
        <v>45660.888000000006</v>
      </c>
      <c r="L35" s="9">
        <f t="shared" si="8"/>
        <v>69690</v>
      </c>
      <c r="M35" s="9">
        <f t="shared" si="0"/>
        <v>-8492.8880000000063</v>
      </c>
      <c r="N35" s="10">
        <f t="shared" si="9"/>
        <v>5575.2</v>
      </c>
      <c r="O35" s="10">
        <f t="shared" si="10"/>
        <v>16725.599999999999</v>
      </c>
      <c r="P35" s="10">
        <f t="shared" si="11"/>
        <v>5575.2</v>
      </c>
      <c r="Q35" s="11">
        <f t="shared" si="12"/>
        <v>41814</v>
      </c>
    </row>
    <row r="36" spans="1:17" x14ac:dyDescent="0.25">
      <c r="A36" s="1" t="s">
        <v>44</v>
      </c>
      <c r="B36" s="3">
        <v>26799</v>
      </c>
      <c r="C36" s="2">
        <v>3.92</v>
      </c>
      <c r="D36" s="3">
        <f t="shared" si="13"/>
        <v>105052.08</v>
      </c>
      <c r="E36" s="9">
        <f t="shared" si="1"/>
        <v>294789</v>
      </c>
      <c r="F36" s="9">
        <f t="shared" si="2"/>
        <v>156506.16</v>
      </c>
      <c r="G36" s="9">
        <f t="shared" si="3"/>
        <v>451295.16000000003</v>
      </c>
      <c r="H36" s="9">
        <f t="shared" si="4"/>
        <v>53598</v>
      </c>
      <c r="I36" s="9">
        <f t="shared" si="5"/>
        <v>107196</v>
      </c>
      <c r="J36" s="3">
        <f t="shared" si="6"/>
        <v>26799</v>
      </c>
      <c r="K36" s="9">
        <f t="shared" si="7"/>
        <v>263702.16000000003</v>
      </c>
      <c r="L36" s="9">
        <f t="shared" si="8"/>
        <v>401985</v>
      </c>
      <c r="M36" s="9">
        <f t="shared" si="0"/>
        <v>-49310.160000000033</v>
      </c>
      <c r="N36" s="10">
        <f t="shared" si="9"/>
        <v>32158.799999999999</v>
      </c>
      <c r="O36" s="10">
        <f t="shared" si="10"/>
        <v>96476.4</v>
      </c>
      <c r="P36" s="10">
        <f t="shared" si="11"/>
        <v>32158.799999999999</v>
      </c>
      <c r="Q36" s="11">
        <f t="shared" si="12"/>
        <v>241191</v>
      </c>
    </row>
    <row r="37" spans="1:17" x14ac:dyDescent="0.25">
      <c r="A37" s="1" t="s">
        <v>45</v>
      </c>
      <c r="B37" s="3">
        <v>4522</v>
      </c>
      <c r="C37" s="2">
        <v>3.8</v>
      </c>
      <c r="D37" s="3">
        <f t="shared" si="13"/>
        <v>17183.599999999999</v>
      </c>
      <c r="E37" s="9">
        <f t="shared" si="1"/>
        <v>49742</v>
      </c>
      <c r="F37" s="9">
        <f t="shared" si="2"/>
        <v>25323.199999999997</v>
      </c>
      <c r="G37" s="9">
        <f t="shared" si="3"/>
        <v>75065.2</v>
      </c>
      <c r="H37" s="9">
        <f t="shared" si="4"/>
        <v>9044</v>
      </c>
      <c r="I37" s="9">
        <f t="shared" si="5"/>
        <v>18088</v>
      </c>
      <c r="J37" s="3">
        <f t="shared" si="6"/>
        <v>4522</v>
      </c>
      <c r="K37" s="9">
        <f t="shared" si="7"/>
        <v>43411.199999999997</v>
      </c>
      <c r="L37" s="9">
        <f t="shared" si="8"/>
        <v>67830</v>
      </c>
      <c r="M37" s="9">
        <f t="shared" ref="M37:M54" si="14">L37-G37</f>
        <v>-7235.1999999999971</v>
      </c>
      <c r="N37" s="10">
        <f t="shared" si="9"/>
        <v>5426.4000000000005</v>
      </c>
      <c r="O37" s="10">
        <f t="shared" si="10"/>
        <v>16279.199999999999</v>
      </c>
      <c r="P37" s="10">
        <f t="shared" si="11"/>
        <v>5426.4000000000005</v>
      </c>
      <c r="Q37" s="11">
        <f t="shared" si="12"/>
        <v>40698</v>
      </c>
    </row>
    <row r="38" spans="1:17" x14ac:dyDescent="0.25">
      <c r="A38" s="1" t="s">
        <v>46</v>
      </c>
      <c r="B38" s="3">
        <v>5893</v>
      </c>
      <c r="C38" s="2">
        <v>4.26</v>
      </c>
      <c r="D38" s="3">
        <f t="shared" si="13"/>
        <v>25104.18</v>
      </c>
      <c r="E38" s="9">
        <f t="shared" si="1"/>
        <v>64823</v>
      </c>
      <c r="F38" s="9">
        <f t="shared" si="2"/>
        <v>38422.36</v>
      </c>
      <c r="G38" s="9">
        <f t="shared" si="3"/>
        <v>103245.36</v>
      </c>
      <c r="H38" s="9">
        <f t="shared" si="4"/>
        <v>11786</v>
      </c>
      <c r="I38" s="9">
        <f t="shared" si="5"/>
        <v>23572</v>
      </c>
      <c r="J38" s="3">
        <f t="shared" si="6"/>
        <v>5893</v>
      </c>
      <c r="K38" s="9">
        <f t="shared" si="7"/>
        <v>61994.36</v>
      </c>
      <c r="L38" s="9">
        <f t="shared" si="8"/>
        <v>88395</v>
      </c>
      <c r="M38" s="9">
        <f t="shared" si="14"/>
        <v>-14850.36</v>
      </c>
      <c r="N38" s="10">
        <f t="shared" si="9"/>
        <v>7071.6</v>
      </c>
      <c r="O38" s="10">
        <f t="shared" si="10"/>
        <v>21214.799999999999</v>
      </c>
      <c r="P38" s="10">
        <f t="shared" si="11"/>
        <v>7071.6</v>
      </c>
      <c r="Q38" s="11">
        <f t="shared" si="12"/>
        <v>53037</v>
      </c>
    </row>
    <row r="39" spans="1:17" x14ac:dyDescent="0.25">
      <c r="A39" s="1" t="s">
        <v>47</v>
      </c>
      <c r="B39" s="3">
        <v>8194</v>
      </c>
      <c r="C39" s="2">
        <v>4.4000000000000004</v>
      </c>
      <c r="D39" s="3">
        <f t="shared" si="13"/>
        <v>36053.600000000006</v>
      </c>
      <c r="E39" s="9">
        <f t="shared" si="1"/>
        <v>90134</v>
      </c>
      <c r="F39" s="9">
        <f t="shared" si="2"/>
        <v>55719.200000000012</v>
      </c>
      <c r="G39" s="9">
        <f t="shared" si="3"/>
        <v>145853.20000000001</v>
      </c>
      <c r="H39" s="9">
        <f t="shared" si="4"/>
        <v>16388</v>
      </c>
      <c r="I39" s="9">
        <f t="shared" si="5"/>
        <v>32776</v>
      </c>
      <c r="J39" s="3">
        <f t="shared" si="6"/>
        <v>8194</v>
      </c>
      <c r="K39" s="9">
        <f t="shared" si="7"/>
        <v>88495.200000000012</v>
      </c>
      <c r="L39" s="9">
        <f t="shared" si="8"/>
        <v>122910</v>
      </c>
      <c r="M39" s="9">
        <f t="shared" si="14"/>
        <v>-22943.200000000012</v>
      </c>
      <c r="N39" s="10">
        <f t="shared" si="9"/>
        <v>9832.8000000000011</v>
      </c>
      <c r="O39" s="10">
        <f t="shared" si="10"/>
        <v>29498.399999999998</v>
      </c>
      <c r="P39" s="10">
        <f t="shared" si="11"/>
        <v>9832.8000000000011</v>
      </c>
      <c r="Q39" s="11">
        <f t="shared" si="12"/>
        <v>73746</v>
      </c>
    </row>
    <row r="40" spans="1:17" x14ac:dyDescent="0.25">
      <c r="A40" s="1" t="s">
        <v>48</v>
      </c>
      <c r="B40" s="3">
        <v>18682</v>
      </c>
      <c r="C40" s="2">
        <v>3.7</v>
      </c>
      <c r="D40" s="3">
        <f t="shared" si="13"/>
        <v>69123.400000000009</v>
      </c>
      <c r="E40" s="9">
        <f t="shared" si="1"/>
        <v>205502</v>
      </c>
      <c r="F40" s="9">
        <f t="shared" si="2"/>
        <v>100882.80000000002</v>
      </c>
      <c r="G40" s="9">
        <f t="shared" si="3"/>
        <v>306384.80000000005</v>
      </c>
      <c r="H40" s="9">
        <f t="shared" si="4"/>
        <v>37364</v>
      </c>
      <c r="I40" s="9">
        <f t="shared" si="5"/>
        <v>74728</v>
      </c>
      <c r="J40" s="3">
        <f t="shared" si="6"/>
        <v>18682</v>
      </c>
      <c r="K40" s="9">
        <f t="shared" si="7"/>
        <v>175610.80000000005</v>
      </c>
      <c r="L40" s="9">
        <f t="shared" si="8"/>
        <v>280230</v>
      </c>
      <c r="M40" s="9">
        <f t="shared" si="14"/>
        <v>-26154.800000000047</v>
      </c>
      <c r="N40" s="10">
        <f t="shared" si="9"/>
        <v>22418.400000000001</v>
      </c>
      <c r="O40" s="10">
        <f t="shared" si="10"/>
        <v>67255.199999999997</v>
      </c>
      <c r="P40" s="10">
        <f t="shared" si="11"/>
        <v>22418.400000000001</v>
      </c>
      <c r="Q40" s="11">
        <f t="shared" si="12"/>
        <v>168138</v>
      </c>
    </row>
    <row r="41" spans="1:17" ht="12.75" customHeight="1" x14ac:dyDescent="0.25">
      <c r="A41" s="13" t="s">
        <v>49</v>
      </c>
      <c r="B41" s="7">
        <v>31116</v>
      </c>
      <c r="C41" s="6">
        <v>3.7</v>
      </c>
      <c r="D41" s="3">
        <f t="shared" si="13"/>
        <v>115129.20000000001</v>
      </c>
      <c r="E41" s="9">
        <f t="shared" si="1"/>
        <v>342276</v>
      </c>
      <c r="F41" s="9">
        <f t="shared" si="2"/>
        <v>168026.40000000002</v>
      </c>
      <c r="G41" s="9">
        <f t="shared" si="3"/>
        <v>510302.4</v>
      </c>
      <c r="H41" s="9">
        <f t="shared" si="4"/>
        <v>62232</v>
      </c>
      <c r="I41" s="9">
        <f t="shared" si="5"/>
        <v>124464</v>
      </c>
      <c r="J41" s="3">
        <f t="shared" si="6"/>
        <v>31116</v>
      </c>
      <c r="K41" s="9">
        <f t="shared" si="7"/>
        <v>292490.40000000002</v>
      </c>
      <c r="L41" s="9">
        <f t="shared" si="8"/>
        <v>466740</v>
      </c>
      <c r="M41" s="9">
        <f t="shared" si="14"/>
        <v>-43562.400000000023</v>
      </c>
      <c r="N41" s="10">
        <f t="shared" si="9"/>
        <v>37339.200000000004</v>
      </c>
      <c r="O41" s="10">
        <f t="shared" si="10"/>
        <v>112017.59999999999</v>
      </c>
      <c r="P41" s="10">
        <f t="shared" si="11"/>
        <v>37339.200000000004</v>
      </c>
      <c r="Q41" s="11">
        <f t="shared" si="12"/>
        <v>280044</v>
      </c>
    </row>
    <row r="42" spans="1:17" x14ac:dyDescent="0.25">
      <c r="A42" s="1" t="s">
        <v>50</v>
      </c>
      <c r="B42" s="3">
        <v>12300</v>
      </c>
      <c r="C42" s="2">
        <v>4.03</v>
      </c>
      <c r="D42" s="3">
        <f t="shared" si="13"/>
        <v>49569</v>
      </c>
      <c r="E42" s="9">
        <f t="shared" si="1"/>
        <v>135300</v>
      </c>
      <c r="F42" s="9">
        <f t="shared" si="2"/>
        <v>74538</v>
      </c>
      <c r="G42" s="9">
        <f t="shared" si="3"/>
        <v>209838</v>
      </c>
      <c r="H42" s="9">
        <f t="shared" si="4"/>
        <v>24600</v>
      </c>
      <c r="I42" s="9">
        <f t="shared" ref="I42:I75" si="15">B42*4</f>
        <v>49200</v>
      </c>
      <c r="J42" s="3">
        <f t="shared" ref="J42:J75" si="16">B42</f>
        <v>12300</v>
      </c>
      <c r="K42" s="9">
        <f t="shared" ref="K42:K75" si="17">G42-H42-I42-J42</f>
        <v>123738</v>
      </c>
      <c r="L42" s="9">
        <f t="shared" si="8"/>
        <v>184500</v>
      </c>
      <c r="M42" s="9">
        <f t="shared" si="14"/>
        <v>-25338</v>
      </c>
      <c r="N42" s="10">
        <f t="shared" si="9"/>
        <v>14760</v>
      </c>
      <c r="O42" s="10">
        <f t="shared" si="10"/>
        <v>44280</v>
      </c>
      <c r="P42" s="10">
        <f t="shared" si="11"/>
        <v>14760</v>
      </c>
      <c r="Q42" s="11">
        <f t="shared" si="12"/>
        <v>110700</v>
      </c>
    </row>
    <row r="43" spans="1:17" x14ac:dyDescent="0.25">
      <c r="A43" s="1" t="s">
        <v>51</v>
      </c>
      <c r="B43" s="3">
        <v>5135</v>
      </c>
      <c r="C43" s="2">
        <v>3.8</v>
      </c>
      <c r="D43" s="3">
        <f t="shared" si="13"/>
        <v>19513</v>
      </c>
      <c r="E43" s="9">
        <f t="shared" si="1"/>
        <v>56485</v>
      </c>
      <c r="F43" s="9">
        <f t="shared" si="2"/>
        <v>28756</v>
      </c>
      <c r="G43" s="9">
        <f t="shared" si="3"/>
        <v>85241</v>
      </c>
      <c r="H43" s="9">
        <f t="shared" si="4"/>
        <v>10270</v>
      </c>
      <c r="I43" s="9">
        <f t="shared" si="15"/>
        <v>20540</v>
      </c>
      <c r="J43" s="3">
        <f t="shared" si="16"/>
        <v>5135</v>
      </c>
      <c r="K43" s="9">
        <f t="shared" si="17"/>
        <v>49296</v>
      </c>
      <c r="L43" s="9">
        <f t="shared" si="8"/>
        <v>77025</v>
      </c>
      <c r="M43" s="9">
        <f t="shared" si="14"/>
        <v>-8216</v>
      </c>
      <c r="N43" s="10">
        <f t="shared" si="9"/>
        <v>6162</v>
      </c>
      <c r="O43" s="10">
        <f t="shared" si="10"/>
        <v>18486</v>
      </c>
      <c r="P43" s="10">
        <f t="shared" si="11"/>
        <v>6162</v>
      </c>
      <c r="Q43" s="11">
        <f t="shared" si="12"/>
        <v>46215</v>
      </c>
    </row>
    <row r="44" spans="1:17" x14ac:dyDescent="0.25">
      <c r="A44" s="1" t="s">
        <v>52</v>
      </c>
      <c r="D44" s="3">
        <f t="shared" si="13"/>
        <v>0</v>
      </c>
      <c r="E44" s="9">
        <f t="shared" si="1"/>
        <v>0</v>
      </c>
      <c r="F44" s="9">
        <f t="shared" si="2"/>
        <v>0</v>
      </c>
      <c r="G44" s="9">
        <f t="shared" si="3"/>
        <v>0</v>
      </c>
      <c r="H44" s="9">
        <f t="shared" si="4"/>
        <v>0</v>
      </c>
      <c r="I44" s="9">
        <f t="shared" si="15"/>
        <v>0</v>
      </c>
      <c r="J44" s="3">
        <f t="shared" si="16"/>
        <v>0</v>
      </c>
      <c r="K44" s="9">
        <f t="shared" si="17"/>
        <v>0</v>
      </c>
      <c r="L44" s="9">
        <f t="shared" si="8"/>
        <v>0</v>
      </c>
      <c r="M44" s="9">
        <f t="shared" si="14"/>
        <v>0</v>
      </c>
      <c r="N44" s="10">
        <f t="shared" si="9"/>
        <v>0</v>
      </c>
      <c r="O44" s="10">
        <f t="shared" si="10"/>
        <v>0</v>
      </c>
      <c r="P44" s="10">
        <f t="shared" si="11"/>
        <v>0</v>
      </c>
      <c r="Q44" s="11">
        <f t="shared" si="12"/>
        <v>0</v>
      </c>
    </row>
    <row r="45" spans="1:17" x14ac:dyDescent="0.25">
      <c r="A45" s="1" t="s">
        <v>53</v>
      </c>
      <c r="B45" s="3">
        <v>173713</v>
      </c>
      <c r="C45" s="2">
        <v>4.6189999999999998</v>
      </c>
      <c r="D45" s="3">
        <f t="shared" si="13"/>
        <v>802380.34699999995</v>
      </c>
      <c r="E45" s="9">
        <f t="shared" si="1"/>
        <v>1910843</v>
      </c>
      <c r="F45" s="9">
        <f t="shared" si="2"/>
        <v>1257334.6939999999</v>
      </c>
      <c r="G45" s="9">
        <f t="shared" si="3"/>
        <v>3168177.6940000001</v>
      </c>
      <c r="H45" s="9">
        <f t="shared" si="4"/>
        <v>347426</v>
      </c>
      <c r="I45" s="9">
        <f t="shared" si="15"/>
        <v>694852</v>
      </c>
      <c r="J45" s="3">
        <f t="shared" si="16"/>
        <v>173713</v>
      </c>
      <c r="K45" s="9">
        <f t="shared" si="17"/>
        <v>1952186.6940000001</v>
      </c>
      <c r="L45" s="9">
        <f t="shared" si="8"/>
        <v>2605695</v>
      </c>
      <c r="M45" s="9">
        <f t="shared" si="14"/>
        <v>-562482.69400000013</v>
      </c>
      <c r="N45" s="10">
        <f t="shared" si="9"/>
        <v>208455.6</v>
      </c>
      <c r="O45" s="10">
        <f t="shared" si="10"/>
        <v>625366.79999999993</v>
      </c>
      <c r="P45" s="10">
        <f t="shared" si="11"/>
        <v>208455.6</v>
      </c>
      <c r="Q45" s="11">
        <f t="shared" si="12"/>
        <v>1563417</v>
      </c>
    </row>
    <row r="46" spans="1:17" x14ac:dyDescent="0.25">
      <c r="A46" s="1" t="s">
        <v>54</v>
      </c>
      <c r="B46" s="3">
        <v>10171</v>
      </c>
      <c r="C46" s="2">
        <v>3.8</v>
      </c>
      <c r="D46" s="3">
        <f t="shared" si="13"/>
        <v>38649.799999999996</v>
      </c>
      <c r="E46" s="9">
        <f t="shared" si="1"/>
        <v>111881</v>
      </c>
      <c r="F46" s="9">
        <f t="shared" si="2"/>
        <v>56957.599999999991</v>
      </c>
      <c r="G46" s="9">
        <f t="shared" si="3"/>
        <v>168838.59999999998</v>
      </c>
      <c r="H46" s="9">
        <f t="shared" si="4"/>
        <v>20342</v>
      </c>
      <c r="I46" s="9">
        <f t="shared" si="15"/>
        <v>40684</v>
      </c>
      <c r="J46" s="3">
        <f t="shared" si="16"/>
        <v>10171</v>
      </c>
      <c r="K46" s="9">
        <f t="shared" si="17"/>
        <v>97641.599999999977</v>
      </c>
      <c r="L46" s="9">
        <f t="shared" si="8"/>
        <v>152565</v>
      </c>
      <c r="M46" s="9">
        <f t="shared" si="14"/>
        <v>-16273.599999999977</v>
      </c>
      <c r="N46" s="10">
        <f t="shared" si="9"/>
        <v>12205.2</v>
      </c>
      <c r="O46" s="10">
        <f t="shared" si="10"/>
        <v>36615.599999999999</v>
      </c>
      <c r="P46" s="10">
        <f t="shared" si="11"/>
        <v>12205.2</v>
      </c>
      <c r="Q46" s="11">
        <f t="shared" si="12"/>
        <v>91539</v>
      </c>
    </row>
    <row r="47" spans="1:17" x14ac:dyDescent="0.25">
      <c r="A47" s="1" t="s">
        <v>55</v>
      </c>
      <c r="B47" s="3">
        <v>12106</v>
      </c>
      <c r="C47" s="2">
        <v>4.05</v>
      </c>
      <c r="D47" s="3">
        <f t="shared" si="13"/>
        <v>49029.299999999996</v>
      </c>
      <c r="E47" s="9">
        <f t="shared" si="1"/>
        <v>133166</v>
      </c>
      <c r="F47" s="9">
        <f t="shared" si="2"/>
        <v>73846.599999999991</v>
      </c>
      <c r="G47" s="9">
        <f t="shared" si="3"/>
        <v>207012.59999999998</v>
      </c>
      <c r="H47" s="9">
        <f t="shared" si="4"/>
        <v>24212</v>
      </c>
      <c r="I47" s="9">
        <f t="shared" si="15"/>
        <v>48424</v>
      </c>
      <c r="J47" s="3">
        <f t="shared" si="16"/>
        <v>12106</v>
      </c>
      <c r="K47" s="9">
        <f t="shared" si="17"/>
        <v>122270.59999999998</v>
      </c>
      <c r="L47" s="9">
        <f t="shared" si="8"/>
        <v>181590</v>
      </c>
      <c r="M47" s="9">
        <f t="shared" si="14"/>
        <v>-25422.599999999977</v>
      </c>
      <c r="N47" s="10">
        <f t="shared" si="9"/>
        <v>14527.2</v>
      </c>
      <c r="O47" s="10">
        <f t="shared" si="10"/>
        <v>43581.599999999999</v>
      </c>
      <c r="P47" s="10">
        <f t="shared" si="11"/>
        <v>14527.2</v>
      </c>
      <c r="Q47" s="11">
        <f t="shared" si="12"/>
        <v>108954</v>
      </c>
    </row>
    <row r="48" spans="1:17" x14ac:dyDescent="0.25">
      <c r="A48" s="1" t="s">
        <v>82</v>
      </c>
      <c r="B48" s="3">
        <v>15500</v>
      </c>
      <c r="C48" s="2">
        <v>3.75</v>
      </c>
      <c r="D48" s="3">
        <f t="shared" si="13"/>
        <v>58125</v>
      </c>
      <c r="E48" s="9">
        <f t="shared" si="1"/>
        <v>170500</v>
      </c>
      <c r="F48" s="9">
        <f t="shared" si="2"/>
        <v>85250</v>
      </c>
      <c r="G48" s="9">
        <f t="shared" si="3"/>
        <v>255750</v>
      </c>
      <c r="H48" s="9">
        <f t="shared" si="4"/>
        <v>31000</v>
      </c>
      <c r="I48" s="9">
        <f t="shared" si="15"/>
        <v>62000</v>
      </c>
      <c r="J48" s="3">
        <f t="shared" si="16"/>
        <v>15500</v>
      </c>
      <c r="K48" s="9">
        <f t="shared" si="17"/>
        <v>147250</v>
      </c>
      <c r="L48" s="9">
        <f t="shared" si="8"/>
        <v>232500</v>
      </c>
      <c r="M48" s="9">
        <f t="shared" si="14"/>
        <v>-23250</v>
      </c>
      <c r="N48" s="10">
        <f t="shared" si="9"/>
        <v>18600</v>
      </c>
      <c r="O48" s="10">
        <f t="shared" si="10"/>
        <v>55800</v>
      </c>
      <c r="P48" s="10">
        <f t="shared" si="11"/>
        <v>18600</v>
      </c>
      <c r="Q48" s="11">
        <f t="shared" si="12"/>
        <v>139500</v>
      </c>
    </row>
    <row r="49" spans="1:17" x14ac:dyDescent="0.25">
      <c r="A49" s="1" t="s">
        <v>56</v>
      </c>
      <c r="B49" s="3">
        <v>41324</v>
      </c>
      <c r="C49" s="2">
        <v>3.98</v>
      </c>
      <c r="D49" s="3">
        <f t="shared" si="13"/>
        <v>164469.51999999999</v>
      </c>
      <c r="E49" s="9">
        <f t="shared" si="1"/>
        <v>454564</v>
      </c>
      <c r="F49" s="9">
        <f t="shared" si="2"/>
        <v>246291.03999999998</v>
      </c>
      <c r="G49" s="9">
        <f t="shared" si="3"/>
        <v>700855.04</v>
      </c>
      <c r="H49" s="9">
        <f t="shared" si="4"/>
        <v>82648</v>
      </c>
      <c r="I49" s="9">
        <f t="shared" si="15"/>
        <v>165296</v>
      </c>
      <c r="J49" s="3">
        <f t="shared" si="16"/>
        <v>41324</v>
      </c>
      <c r="K49" s="9">
        <f t="shared" si="17"/>
        <v>411587.04000000004</v>
      </c>
      <c r="L49" s="9">
        <f t="shared" si="8"/>
        <v>619860</v>
      </c>
      <c r="M49" s="9">
        <f t="shared" si="14"/>
        <v>-80995.040000000037</v>
      </c>
      <c r="N49" s="10">
        <f t="shared" si="9"/>
        <v>49588.800000000003</v>
      </c>
      <c r="O49" s="10">
        <f t="shared" si="10"/>
        <v>148766.39999999999</v>
      </c>
      <c r="P49" s="10">
        <f t="shared" si="11"/>
        <v>49588.800000000003</v>
      </c>
      <c r="Q49" s="11">
        <f t="shared" si="12"/>
        <v>371916</v>
      </c>
    </row>
    <row r="50" spans="1:17" x14ac:dyDescent="0.25">
      <c r="A50" s="1" t="s">
        <v>57</v>
      </c>
      <c r="B50" s="3">
        <v>19849</v>
      </c>
      <c r="C50" s="2">
        <v>4.5</v>
      </c>
      <c r="D50" s="3">
        <f t="shared" si="13"/>
        <v>89320.5</v>
      </c>
      <c r="E50" s="9">
        <f t="shared" si="1"/>
        <v>218339</v>
      </c>
      <c r="F50" s="9">
        <f t="shared" si="2"/>
        <v>138943</v>
      </c>
      <c r="G50" s="9">
        <f t="shared" si="3"/>
        <v>357282</v>
      </c>
      <c r="H50" s="9">
        <f t="shared" si="4"/>
        <v>39698</v>
      </c>
      <c r="I50" s="9">
        <f t="shared" si="15"/>
        <v>79396</v>
      </c>
      <c r="J50" s="3">
        <f t="shared" si="16"/>
        <v>19849</v>
      </c>
      <c r="K50" s="9">
        <f t="shared" si="17"/>
        <v>218339</v>
      </c>
      <c r="L50" s="9">
        <f t="shared" si="8"/>
        <v>297735</v>
      </c>
      <c r="M50" s="9">
        <f t="shared" si="14"/>
        <v>-59547</v>
      </c>
      <c r="N50" s="10">
        <f t="shared" si="9"/>
        <v>23818.799999999999</v>
      </c>
      <c r="O50" s="10">
        <f t="shared" si="10"/>
        <v>71456.399999999994</v>
      </c>
      <c r="P50" s="10">
        <f t="shared" si="11"/>
        <v>23818.799999999999</v>
      </c>
      <c r="Q50" s="11">
        <f t="shared" si="12"/>
        <v>178641</v>
      </c>
    </row>
    <row r="51" spans="1:17" x14ac:dyDescent="0.25">
      <c r="A51" s="1" t="s">
        <v>83</v>
      </c>
      <c r="B51" s="3">
        <v>1917</v>
      </c>
      <c r="C51" s="2">
        <v>3.5</v>
      </c>
      <c r="D51" s="3">
        <f t="shared" si="13"/>
        <v>6709.5</v>
      </c>
      <c r="E51" s="9">
        <f t="shared" si="1"/>
        <v>21087</v>
      </c>
      <c r="F51" s="9">
        <f t="shared" si="2"/>
        <v>9585</v>
      </c>
      <c r="G51" s="9">
        <f t="shared" si="3"/>
        <v>30672</v>
      </c>
      <c r="H51" s="9">
        <f t="shared" si="4"/>
        <v>3834</v>
      </c>
      <c r="I51" s="9">
        <f t="shared" si="15"/>
        <v>7668</v>
      </c>
      <c r="J51" s="3">
        <f t="shared" si="16"/>
        <v>1917</v>
      </c>
      <c r="K51" s="9">
        <f t="shared" si="17"/>
        <v>17253</v>
      </c>
      <c r="L51" s="9">
        <f t="shared" si="8"/>
        <v>28755</v>
      </c>
      <c r="M51" s="9">
        <f t="shared" si="14"/>
        <v>-1917</v>
      </c>
      <c r="N51" s="10">
        <f t="shared" si="9"/>
        <v>2300.4</v>
      </c>
      <c r="O51" s="10">
        <f t="shared" si="10"/>
        <v>6901.2</v>
      </c>
      <c r="P51" s="10">
        <f t="shared" si="11"/>
        <v>2300.4</v>
      </c>
      <c r="Q51" s="11">
        <f t="shared" si="12"/>
        <v>17253</v>
      </c>
    </row>
    <row r="52" spans="1:17" x14ac:dyDescent="0.25">
      <c r="A52" s="1" t="s">
        <v>58</v>
      </c>
      <c r="B52" s="3">
        <v>9753</v>
      </c>
      <c r="C52" s="2">
        <v>3.87</v>
      </c>
      <c r="D52" s="3">
        <f t="shared" si="13"/>
        <v>37744.11</v>
      </c>
      <c r="E52" s="9">
        <f t="shared" si="1"/>
        <v>107283</v>
      </c>
      <c r="F52" s="9">
        <f t="shared" si="2"/>
        <v>55982.22</v>
      </c>
      <c r="G52" s="9">
        <f t="shared" si="3"/>
        <v>163265.22</v>
      </c>
      <c r="H52" s="9">
        <f t="shared" si="4"/>
        <v>19506</v>
      </c>
      <c r="I52" s="9">
        <f t="shared" si="15"/>
        <v>39012</v>
      </c>
      <c r="J52" s="3">
        <f t="shared" si="16"/>
        <v>9753</v>
      </c>
      <c r="K52" s="9">
        <f t="shared" si="17"/>
        <v>94994.22</v>
      </c>
      <c r="L52" s="9">
        <f t="shared" si="8"/>
        <v>146295</v>
      </c>
      <c r="M52" s="9">
        <f t="shared" si="14"/>
        <v>-16970.22</v>
      </c>
      <c r="N52" s="10">
        <f t="shared" si="9"/>
        <v>11703.6</v>
      </c>
      <c r="O52" s="10">
        <f t="shared" si="10"/>
        <v>35110.799999999996</v>
      </c>
      <c r="P52" s="10">
        <f t="shared" si="11"/>
        <v>11703.6</v>
      </c>
      <c r="Q52" s="11">
        <f t="shared" si="12"/>
        <v>87777</v>
      </c>
    </row>
    <row r="53" spans="1:17" x14ac:dyDescent="0.25">
      <c r="A53" s="1" t="s">
        <v>84</v>
      </c>
      <c r="B53" s="3">
        <v>13546</v>
      </c>
      <c r="C53" s="2">
        <v>3.8</v>
      </c>
      <c r="D53" s="3">
        <f t="shared" si="13"/>
        <v>51474.799999999996</v>
      </c>
      <c r="E53" s="9">
        <f t="shared" si="1"/>
        <v>149006</v>
      </c>
      <c r="F53" s="9">
        <f t="shared" si="2"/>
        <v>75857.599999999991</v>
      </c>
      <c r="G53" s="9">
        <f t="shared" si="3"/>
        <v>224863.59999999998</v>
      </c>
      <c r="H53" s="9">
        <f t="shared" si="4"/>
        <v>27092</v>
      </c>
      <c r="I53" s="9">
        <f t="shared" si="15"/>
        <v>54184</v>
      </c>
      <c r="J53" s="3">
        <f t="shared" si="16"/>
        <v>13546</v>
      </c>
      <c r="K53" s="9">
        <f t="shared" si="17"/>
        <v>130041.59999999998</v>
      </c>
      <c r="L53" s="9">
        <f t="shared" si="8"/>
        <v>203190</v>
      </c>
      <c r="M53" s="9">
        <f t="shared" si="14"/>
        <v>-21673.599999999977</v>
      </c>
      <c r="N53" s="10">
        <f t="shared" si="9"/>
        <v>16255.2</v>
      </c>
      <c r="O53" s="10">
        <f t="shared" si="10"/>
        <v>48765.599999999999</v>
      </c>
      <c r="P53" s="10">
        <f t="shared" si="11"/>
        <v>16255.2</v>
      </c>
      <c r="Q53" s="11">
        <f t="shared" si="12"/>
        <v>121914</v>
      </c>
    </row>
    <row r="54" spans="1:17" x14ac:dyDescent="0.25">
      <c r="A54" s="1" t="s">
        <v>85</v>
      </c>
      <c r="B54" s="3">
        <v>14095</v>
      </c>
      <c r="C54" s="2">
        <v>3.8</v>
      </c>
      <c r="D54" s="3">
        <f t="shared" si="13"/>
        <v>53561</v>
      </c>
      <c r="E54" s="9">
        <f t="shared" si="1"/>
        <v>155045</v>
      </c>
      <c r="F54" s="9">
        <f t="shared" si="2"/>
        <v>78932</v>
      </c>
      <c r="G54" s="9">
        <f t="shared" si="3"/>
        <v>233977</v>
      </c>
      <c r="H54" s="2">
        <f t="shared" si="4"/>
        <v>28190</v>
      </c>
      <c r="I54" s="2">
        <f t="shared" si="15"/>
        <v>56380</v>
      </c>
      <c r="J54" s="2">
        <f t="shared" si="16"/>
        <v>14095</v>
      </c>
      <c r="K54" s="9">
        <f t="shared" si="17"/>
        <v>135312</v>
      </c>
      <c r="L54" s="9">
        <f t="shared" si="8"/>
        <v>211425</v>
      </c>
      <c r="M54" s="9">
        <f t="shared" si="14"/>
        <v>-22552</v>
      </c>
      <c r="N54" s="10">
        <f t="shared" si="9"/>
        <v>16914</v>
      </c>
      <c r="O54" s="10">
        <f t="shared" si="10"/>
        <v>50742</v>
      </c>
      <c r="P54" s="10">
        <f t="shared" si="11"/>
        <v>16914</v>
      </c>
      <c r="Q54" s="11">
        <f t="shared" si="12"/>
        <v>126855</v>
      </c>
    </row>
    <row r="55" spans="1:17" x14ac:dyDescent="0.25">
      <c r="A55" s="1" t="s">
        <v>59</v>
      </c>
      <c r="B55" s="3">
        <v>43145</v>
      </c>
      <c r="C55" s="2">
        <v>5</v>
      </c>
      <c r="D55" s="3">
        <f t="shared" si="13"/>
        <v>215725</v>
      </c>
      <c r="E55" s="9">
        <f t="shared" si="1"/>
        <v>474595</v>
      </c>
      <c r="F55" s="9">
        <f t="shared" si="2"/>
        <v>345160</v>
      </c>
      <c r="G55" s="9">
        <f t="shared" si="3"/>
        <v>819755</v>
      </c>
      <c r="H55" s="9">
        <f t="shared" si="4"/>
        <v>86290</v>
      </c>
      <c r="I55" s="9">
        <f t="shared" si="15"/>
        <v>172580</v>
      </c>
      <c r="J55" s="3">
        <f t="shared" si="16"/>
        <v>43145</v>
      </c>
      <c r="K55" s="9">
        <f t="shared" si="17"/>
        <v>517740</v>
      </c>
      <c r="L55" s="9">
        <f>B55*15</f>
        <v>647175</v>
      </c>
      <c r="M55" s="9">
        <f t="shared" ref="M55:M75" si="18">L55-G55</f>
        <v>-172580</v>
      </c>
      <c r="N55" s="10">
        <f t="shared" si="9"/>
        <v>51774</v>
      </c>
      <c r="O55" s="10">
        <f t="shared" si="10"/>
        <v>155322</v>
      </c>
      <c r="P55" s="10">
        <f t="shared" si="11"/>
        <v>51774</v>
      </c>
      <c r="Q55" s="11">
        <f t="shared" si="12"/>
        <v>388305</v>
      </c>
    </row>
    <row r="56" spans="1:17" x14ac:dyDescent="0.25">
      <c r="A56" s="1" t="s">
        <v>86</v>
      </c>
      <c r="B56" s="3">
        <v>4601</v>
      </c>
      <c r="C56" s="2">
        <v>3.8</v>
      </c>
      <c r="D56" s="3">
        <f t="shared" si="13"/>
        <v>17483.8</v>
      </c>
      <c r="E56" s="9">
        <f t="shared" si="1"/>
        <v>50611</v>
      </c>
      <c r="F56" s="9">
        <f t="shared" si="2"/>
        <v>25765.599999999999</v>
      </c>
      <c r="G56" s="9">
        <f t="shared" si="3"/>
        <v>76376.600000000006</v>
      </c>
      <c r="H56" s="9">
        <f t="shared" si="4"/>
        <v>9202</v>
      </c>
      <c r="I56" s="9">
        <f t="shared" si="15"/>
        <v>18404</v>
      </c>
      <c r="J56" s="3">
        <f t="shared" si="16"/>
        <v>4601</v>
      </c>
      <c r="K56" s="9">
        <f t="shared" si="17"/>
        <v>44169.600000000006</v>
      </c>
      <c r="L56" s="9">
        <f t="shared" ref="L56:L75" si="19">B56*15</f>
        <v>69015</v>
      </c>
      <c r="M56" s="9">
        <f t="shared" si="18"/>
        <v>-7361.6000000000058</v>
      </c>
      <c r="N56" s="10">
        <f t="shared" si="9"/>
        <v>5521.2</v>
      </c>
      <c r="O56" s="10">
        <f t="shared" si="10"/>
        <v>16563.599999999999</v>
      </c>
      <c r="P56" s="10">
        <f t="shared" si="11"/>
        <v>5521.2</v>
      </c>
      <c r="Q56" s="11">
        <f t="shared" si="12"/>
        <v>41409</v>
      </c>
    </row>
    <row r="57" spans="1:17" x14ac:dyDescent="0.25">
      <c r="A57" s="1" t="s">
        <v>60</v>
      </c>
      <c r="B57" s="3">
        <v>40554</v>
      </c>
      <c r="C57" s="2">
        <v>3.92</v>
      </c>
      <c r="D57" s="3">
        <f t="shared" si="13"/>
        <v>158971.68</v>
      </c>
      <c r="E57" s="9">
        <f t="shared" si="1"/>
        <v>446094</v>
      </c>
      <c r="F57" s="9">
        <f t="shared" si="2"/>
        <v>236835.36</v>
      </c>
      <c r="G57" s="9">
        <f t="shared" si="3"/>
        <v>682929.36</v>
      </c>
      <c r="H57" s="9">
        <f t="shared" si="4"/>
        <v>81108</v>
      </c>
      <c r="I57" s="9">
        <f t="shared" si="15"/>
        <v>162216</v>
      </c>
      <c r="J57" s="3">
        <f t="shared" si="16"/>
        <v>40554</v>
      </c>
      <c r="K57" s="9">
        <f t="shared" si="17"/>
        <v>399051.36</v>
      </c>
      <c r="L57" s="9">
        <f t="shared" si="19"/>
        <v>608310</v>
      </c>
      <c r="M57" s="9">
        <f t="shared" si="18"/>
        <v>-74619.359999999986</v>
      </c>
      <c r="N57" s="10">
        <f t="shared" si="9"/>
        <v>48664.800000000003</v>
      </c>
      <c r="O57" s="10">
        <f t="shared" si="10"/>
        <v>145994.4</v>
      </c>
      <c r="P57" s="10">
        <f t="shared" si="11"/>
        <v>48664.800000000003</v>
      </c>
      <c r="Q57" s="11">
        <f t="shared" si="12"/>
        <v>364986</v>
      </c>
    </row>
    <row r="58" spans="1:17" x14ac:dyDescent="0.25">
      <c r="A58" s="1" t="s">
        <v>61</v>
      </c>
      <c r="B58" s="3">
        <v>4513</v>
      </c>
      <c r="C58" s="2">
        <v>3.29</v>
      </c>
      <c r="D58" s="3">
        <f t="shared" si="13"/>
        <v>14847.77</v>
      </c>
      <c r="E58" s="9">
        <f t="shared" si="1"/>
        <v>49643</v>
      </c>
      <c r="F58" s="9">
        <f t="shared" si="2"/>
        <v>20669.54</v>
      </c>
      <c r="G58" s="9">
        <f t="shared" si="3"/>
        <v>70312.540000000008</v>
      </c>
      <c r="H58" s="9">
        <f t="shared" si="4"/>
        <v>9026</v>
      </c>
      <c r="I58" s="9">
        <f t="shared" si="15"/>
        <v>18052</v>
      </c>
      <c r="J58" s="3">
        <f t="shared" si="16"/>
        <v>4513</v>
      </c>
      <c r="K58" s="9">
        <f t="shared" si="17"/>
        <v>38721.540000000008</v>
      </c>
      <c r="L58" s="9">
        <f t="shared" si="19"/>
        <v>67695</v>
      </c>
      <c r="M58" s="9">
        <f t="shared" si="18"/>
        <v>-2617.5400000000081</v>
      </c>
      <c r="N58" s="10">
        <f t="shared" si="9"/>
        <v>5415.6</v>
      </c>
      <c r="O58" s="10">
        <f t="shared" si="10"/>
        <v>16246.8</v>
      </c>
      <c r="P58" s="10">
        <f t="shared" si="11"/>
        <v>5415.6</v>
      </c>
      <c r="Q58" s="11">
        <f t="shared" si="12"/>
        <v>40617</v>
      </c>
    </row>
    <row r="59" spans="1:17" x14ac:dyDescent="0.25">
      <c r="A59" s="1" t="s">
        <v>62</v>
      </c>
      <c r="B59" s="3">
        <v>25643</v>
      </c>
      <c r="C59" s="2">
        <v>3.6</v>
      </c>
      <c r="D59" s="3">
        <f t="shared" si="13"/>
        <v>92314.8</v>
      </c>
      <c r="E59" s="9">
        <f t="shared" si="1"/>
        <v>282073</v>
      </c>
      <c r="F59" s="9">
        <f t="shared" si="2"/>
        <v>133343.6</v>
      </c>
      <c r="G59" s="9">
        <f t="shared" si="3"/>
        <v>415416.6</v>
      </c>
      <c r="H59" s="9">
        <f t="shared" si="4"/>
        <v>51286</v>
      </c>
      <c r="I59" s="9">
        <f t="shared" si="15"/>
        <v>102572</v>
      </c>
      <c r="J59" s="3">
        <f t="shared" si="16"/>
        <v>25643</v>
      </c>
      <c r="K59" s="9">
        <f t="shared" si="17"/>
        <v>235915.59999999998</v>
      </c>
      <c r="L59" s="9">
        <f t="shared" si="19"/>
        <v>384645</v>
      </c>
      <c r="M59" s="9">
        <f t="shared" si="18"/>
        <v>-30771.599999999977</v>
      </c>
      <c r="N59" s="10">
        <f t="shared" si="9"/>
        <v>30771.600000000002</v>
      </c>
      <c r="O59" s="10">
        <f t="shared" si="10"/>
        <v>92314.8</v>
      </c>
      <c r="P59" s="10">
        <f t="shared" si="11"/>
        <v>30771.600000000002</v>
      </c>
      <c r="Q59" s="11">
        <f t="shared" si="12"/>
        <v>230787</v>
      </c>
    </row>
    <row r="60" spans="1:17" x14ac:dyDescent="0.25">
      <c r="A60" s="1" t="s">
        <v>63</v>
      </c>
      <c r="B60" s="3">
        <v>7096</v>
      </c>
      <c r="C60" s="2">
        <v>3.92</v>
      </c>
      <c r="D60" s="3">
        <f t="shared" si="13"/>
        <v>27816.32</v>
      </c>
      <c r="E60" s="9">
        <f t="shared" si="1"/>
        <v>78056</v>
      </c>
      <c r="F60" s="9">
        <f t="shared" si="2"/>
        <v>41440.639999999999</v>
      </c>
      <c r="G60" s="9">
        <f t="shared" si="3"/>
        <v>119496.64</v>
      </c>
      <c r="H60" s="9">
        <f t="shared" si="4"/>
        <v>14192</v>
      </c>
      <c r="I60" s="9">
        <f t="shared" si="15"/>
        <v>28384</v>
      </c>
      <c r="J60" s="3">
        <f t="shared" si="16"/>
        <v>7096</v>
      </c>
      <c r="K60" s="9">
        <f t="shared" si="17"/>
        <v>69824.639999999999</v>
      </c>
      <c r="L60" s="9">
        <f t="shared" si="19"/>
        <v>106440</v>
      </c>
      <c r="M60" s="9">
        <f t="shared" si="18"/>
        <v>-13056.64</v>
      </c>
      <c r="N60" s="10">
        <f t="shared" si="9"/>
        <v>8515.2000000000007</v>
      </c>
      <c r="O60" s="10">
        <f t="shared" si="10"/>
        <v>25545.599999999999</v>
      </c>
      <c r="P60" s="10">
        <f t="shared" si="11"/>
        <v>8515.2000000000007</v>
      </c>
      <c r="Q60" s="11">
        <f t="shared" si="12"/>
        <v>63864</v>
      </c>
    </row>
    <row r="61" spans="1:17" x14ac:dyDescent="0.25">
      <c r="A61" s="1" t="s">
        <v>64</v>
      </c>
      <c r="B61" s="3">
        <v>10617</v>
      </c>
      <c r="C61" s="2">
        <v>4.12</v>
      </c>
      <c r="D61" s="3">
        <f t="shared" si="13"/>
        <v>43742.04</v>
      </c>
      <c r="E61" s="9">
        <f t="shared" si="1"/>
        <v>116787</v>
      </c>
      <c r="F61" s="9">
        <f t="shared" si="2"/>
        <v>66250.080000000002</v>
      </c>
      <c r="G61" s="9">
        <f t="shared" si="3"/>
        <v>183037.08000000002</v>
      </c>
      <c r="H61" s="9">
        <f t="shared" si="4"/>
        <v>21234</v>
      </c>
      <c r="I61" s="9">
        <f t="shared" si="15"/>
        <v>42468</v>
      </c>
      <c r="J61" s="3">
        <f t="shared" si="16"/>
        <v>10617</v>
      </c>
      <c r="K61" s="9">
        <f t="shared" si="17"/>
        <v>108718.08000000002</v>
      </c>
      <c r="L61" s="9">
        <f t="shared" si="19"/>
        <v>159255</v>
      </c>
      <c r="M61" s="9">
        <f t="shared" si="18"/>
        <v>-23782.080000000016</v>
      </c>
      <c r="N61" s="10">
        <f t="shared" si="9"/>
        <v>12740.4</v>
      </c>
      <c r="O61" s="10">
        <f t="shared" si="10"/>
        <v>38221.199999999997</v>
      </c>
      <c r="P61" s="10">
        <f t="shared" si="11"/>
        <v>12740.4</v>
      </c>
      <c r="Q61" s="11">
        <f t="shared" si="12"/>
        <v>95553</v>
      </c>
    </row>
    <row r="62" spans="1:17" x14ac:dyDescent="0.25">
      <c r="A62" s="1" t="s">
        <v>65</v>
      </c>
      <c r="B62" s="3">
        <v>26016</v>
      </c>
      <c r="C62" s="2">
        <v>4.18</v>
      </c>
      <c r="D62" s="3">
        <f t="shared" si="13"/>
        <v>108746.87999999999</v>
      </c>
      <c r="E62" s="9">
        <f t="shared" si="1"/>
        <v>286176</v>
      </c>
      <c r="F62" s="9">
        <f t="shared" si="2"/>
        <v>165461.75999999998</v>
      </c>
      <c r="G62" s="9">
        <f t="shared" si="3"/>
        <v>451637.76000000001</v>
      </c>
      <c r="H62" s="9">
        <f t="shared" si="4"/>
        <v>52032</v>
      </c>
      <c r="I62" s="9">
        <f t="shared" si="15"/>
        <v>104064</v>
      </c>
      <c r="J62" s="3">
        <f t="shared" si="16"/>
        <v>26016</v>
      </c>
      <c r="K62" s="9">
        <f t="shared" si="17"/>
        <v>269525.76000000001</v>
      </c>
      <c r="L62" s="9">
        <f t="shared" si="19"/>
        <v>390240</v>
      </c>
      <c r="M62" s="9">
        <f t="shared" si="18"/>
        <v>-61397.760000000009</v>
      </c>
      <c r="N62" s="10">
        <f t="shared" si="9"/>
        <v>31219.200000000001</v>
      </c>
      <c r="O62" s="10">
        <f t="shared" si="10"/>
        <v>93657.599999999991</v>
      </c>
      <c r="P62" s="10">
        <f t="shared" si="11"/>
        <v>31219.200000000001</v>
      </c>
      <c r="Q62" s="11">
        <f t="shared" si="12"/>
        <v>234144</v>
      </c>
    </row>
    <row r="63" spans="1:17" x14ac:dyDescent="0.25">
      <c r="A63" s="1" t="s">
        <v>87</v>
      </c>
      <c r="B63" s="3">
        <v>24687</v>
      </c>
      <c r="C63" s="2">
        <v>4.3</v>
      </c>
      <c r="D63" s="3">
        <f t="shared" si="13"/>
        <v>106154.09999999999</v>
      </c>
      <c r="E63" s="9">
        <f t="shared" si="1"/>
        <v>271557</v>
      </c>
      <c r="F63" s="9">
        <f t="shared" si="2"/>
        <v>162934.19999999998</v>
      </c>
      <c r="G63" s="9">
        <f t="shared" si="3"/>
        <v>434491.19999999995</v>
      </c>
      <c r="H63" s="9">
        <f t="shared" si="4"/>
        <v>49374</v>
      </c>
      <c r="I63" s="9">
        <f t="shared" si="15"/>
        <v>98748</v>
      </c>
      <c r="J63" s="3">
        <f t="shared" si="16"/>
        <v>24687</v>
      </c>
      <c r="K63" s="9">
        <f t="shared" si="17"/>
        <v>261682.19999999995</v>
      </c>
      <c r="L63" s="9">
        <f t="shared" si="19"/>
        <v>370305</v>
      </c>
      <c r="M63" s="9">
        <f t="shared" si="18"/>
        <v>-64186.199999999953</v>
      </c>
      <c r="N63" s="10">
        <f t="shared" si="9"/>
        <v>29624.400000000001</v>
      </c>
      <c r="O63" s="10">
        <f t="shared" si="10"/>
        <v>88873.2</v>
      </c>
      <c r="P63" s="10">
        <f t="shared" si="11"/>
        <v>29624.400000000001</v>
      </c>
      <c r="Q63" s="11">
        <f t="shared" si="12"/>
        <v>222183</v>
      </c>
    </row>
    <row r="64" spans="1:17" x14ac:dyDescent="0.25">
      <c r="A64" s="1" t="s">
        <v>66</v>
      </c>
      <c r="B64" s="3">
        <v>4561</v>
      </c>
      <c r="C64" s="2">
        <v>2.88</v>
      </c>
      <c r="D64" s="3">
        <f t="shared" si="13"/>
        <v>13135.68</v>
      </c>
      <c r="E64" s="9">
        <f t="shared" si="1"/>
        <v>50171</v>
      </c>
      <c r="F64" s="9">
        <f t="shared" si="2"/>
        <v>17149.36</v>
      </c>
      <c r="G64" s="9">
        <f t="shared" si="3"/>
        <v>67320.36</v>
      </c>
      <c r="H64" s="9">
        <f t="shared" si="4"/>
        <v>9122</v>
      </c>
      <c r="I64" s="9">
        <f t="shared" si="15"/>
        <v>18244</v>
      </c>
      <c r="J64" s="3">
        <f t="shared" si="16"/>
        <v>4561</v>
      </c>
      <c r="K64" s="9">
        <f t="shared" si="17"/>
        <v>35393.360000000001</v>
      </c>
      <c r="L64" s="9">
        <f t="shared" si="19"/>
        <v>68415</v>
      </c>
      <c r="M64" s="9">
        <f t="shared" si="18"/>
        <v>1094.6399999999994</v>
      </c>
      <c r="N64" s="10">
        <f t="shared" si="9"/>
        <v>5473.2</v>
      </c>
      <c r="O64" s="10">
        <f t="shared" si="10"/>
        <v>16419.599999999999</v>
      </c>
      <c r="P64" s="10">
        <f t="shared" si="11"/>
        <v>5473.2</v>
      </c>
      <c r="Q64" s="11">
        <f t="shared" si="12"/>
        <v>41049</v>
      </c>
    </row>
    <row r="65" spans="1:17" x14ac:dyDescent="0.25">
      <c r="A65" s="1" t="s">
        <v>67</v>
      </c>
      <c r="B65" s="3">
        <v>6722</v>
      </c>
      <c r="C65" s="2">
        <v>3.8</v>
      </c>
      <c r="D65" s="3">
        <f t="shared" si="13"/>
        <v>25543.599999999999</v>
      </c>
      <c r="E65" s="9">
        <f t="shared" si="1"/>
        <v>73942</v>
      </c>
      <c r="F65" s="9">
        <f t="shared" si="2"/>
        <v>37643.199999999997</v>
      </c>
      <c r="G65" s="9">
        <f t="shared" si="3"/>
        <v>111585.2</v>
      </c>
      <c r="H65" s="9">
        <f t="shared" si="4"/>
        <v>13444</v>
      </c>
      <c r="I65" s="9">
        <f t="shared" si="15"/>
        <v>26888</v>
      </c>
      <c r="J65" s="3">
        <f t="shared" si="16"/>
        <v>6722</v>
      </c>
      <c r="K65" s="9">
        <f t="shared" si="17"/>
        <v>64531.199999999997</v>
      </c>
      <c r="L65" s="9">
        <f t="shared" si="19"/>
        <v>100830</v>
      </c>
      <c r="M65" s="9">
        <f t="shared" si="18"/>
        <v>-10755.199999999997</v>
      </c>
      <c r="N65" s="10">
        <f t="shared" si="9"/>
        <v>8066.4000000000005</v>
      </c>
      <c r="O65" s="10">
        <f t="shared" si="10"/>
        <v>24199.200000000001</v>
      </c>
      <c r="P65" s="10">
        <f t="shared" si="11"/>
        <v>8066.4000000000005</v>
      </c>
      <c r="Q65" s="11">
        <f t="shared" si="12"/>
        <v>60498</v>
      </c>
    </row>
    <row r="66" spans="1:17" x14ac:dyDescent="0.25">
      <c r="A66" s="1" t="s">
        <v>68</v>
      </c>
      <c r="B66" s="3">
        <v>6773</v>
      </c>
      <c r="C66" s="2">
        <v>3.5</v>
      </c>
      <c r="D66" s="3">
        <f t="shared" si="13"/>
        <v>23705.5</v>
      </c>
      <c r="E66" s="9">
        <f t="shared" si="1"/>
        <v>74503</v>
      </c>
      <c r="F66" s="9">
        <f t="shared" si="2"/>
        <v>33865</v>
      </c>
      <c r="G66" s="9">
        <f t="shared" si="3"/>
        <v>108368</v>
      </c>
      <c r="H66" s="9">
        <f t="shared" si="4"/>
        <v>13546</v>
      </c>
      <c r="I66" s="9">
        <f t="shared" si="15"/>
        <v>27092</v>
      </c>
      <c r="J66" s="3">
        <f t="shared" si="16"/>
        <v>6773</v>
      </c>
      <c r="K66" s="9">
        <f t="shared" si="17"/>
        <v>60957</v>
      </c>
      <c r="L66" s="9">
        <f t="shared" si="19"/>
        <v>101595</v>
      </c>
      <c r="M66" s="9">
        <f t="shared" si="18"/>
        <v>-6773</v>
      </c>
      <c r="N66" s="10">
        <f t="shared" si="9"/>
        <v>8127.6</v>
      </c>
      <c r="O66" s="10">
        <f t="shared" si="10"/>
        <v>24382.799999999999</v>
      </c>
      <c r="P66" s="10">
        <f t="shared" si="11"/>
        <v>8127.6</v>
      </c>
      <c r="Q66" s="11">
        <f t="shared" si="12"/>
        <v>60957</v>
      </c>
    </row>
    <row r="67" spans="1:17" x14ac:dyDescent="0.25">
      <c r="A67" s="1" t="s">
        <v>69</v>
      </c>
      <c r="B67" s="3">
        <v>11025</v>
      </c>
      <c r="C67" s="2">
        <v>4.45</v>
      </c>
      <c r="D67" s="3">
        <f t="shared" si="13"/>
        <v>49061.25</v>
      </c>
      <c r="E67" s="9">
        <f t="shared" si="1"/>
        <v>121275</v>
      </c>
      <c r="F67" s="9">
        <f t="shared" si="2"/>
        <v>76072.5</v>
      </c>
      <c r="G67" s="9">
        <f t="shared" si="3"/>
        <v>197347.5</v>
      </c>
      <c r="H67" s="9">
        <f t="shared" si="4"/>
        <v>22050</v>
      </c>
      <c r="I67" s="9">
        <f t="shared" si="15"/>
        <v>44100</v>
      </c>
      <c r="J67" s="3">
        <f t="shared" si="16"/>
        <v>11025</v>
      </c>
      <c r="K67" s="9">
        <f t="shared" si="17"/>
        <v>120172.5</v>
      </c>
      <c r="L67" s="9">
        <f t="shared" si="19"/>
        <v>165375</v>
      </c>
      <c r="M67" s="9">
        <f t="shared" si="18"/>
        <v>-31972.5</v>
      </c>
      <c r="N67" s="10">
        <f t="shared" si="9"/>
        <v>13230</v>
      </c>
      <c r="O67" s="10">
        <f t="shared" si="10"/>
        <v>39690</v>
      </c>
      <c r="P67" s="10">
        <f t="shared" si="11"/>
        <v>13230</v>
      </c>
      <c r="Q67" s="11">
        <f t="shared" si="12"/>
        <v>99225</v>
      </c>
    </row>
    <row r="68" spans="1:17" x14ac:dyDescent="0.25">
      <c r="A68" s="1" t="s">
        <v>70</v>
      </c>
      <c r="B68" s="3">
        <v>28818</v>
      </c>
      <c r="C68" s="2">
        <v>4.55</v>
      </c>
      <c r="D68" s="3">
        <f t="shared" si="13"/>
        <v>131121.9</v>
      </c>
      <c r="E68" s="9">
        <f t="shared" si="1"/>
        <v>316998</v>
      </c>
      <c r="F68" s="9">
        <f t="shared" si="2"/>
        <v>204607.8</v>
      </c>
      <c r="G68" s="9">
        <f t="shared" si="3"/>
        <v>521605.8</v>
      </c>
      <c r="H68" s="9">
        <f t="shared" ref="H68:H75" si="20">B68*2</f>
        <v>57636</v>
      </c>
      <c r="I68" s="9">
        <f t="shared" si="15"/>
        <v>115272</v>
      </c>
      <c r="J68" s="3">
        <f t="shared" si="16"/>
        <v>28818</v>
      </c>
      <c r="K68" s="9">
        <f t="shared" si="17"/>
        <v>319879.8</v>
      </c>
      <c r="L68" s="9">
        <f t="shared" si="19"/>
        <v>432270</v>
      </c>
      <c r="M68" s="9">
        <f t="shared" si="18"/>
        <v>-89335.799999999988</v>
      </c>
      <c r="N68" s="10">
        <f t="shared" ref="N68:N75" si="21">L68*0.08</f>
        <v>34581.599999999999</v>
      </c>
      <c r="O68" s="10">
        <f t="shared" ref="O68:O75" si="22">L68*0.24</f>
        <v>103744.8</v>
      </c>
      <c r="P68" s="10">
        <f t="shared" ref="P68:P75" si="23">L68*0.08</f>
        <v>34581.599999999999</v>
      </c>
      <c r="Q68" s="11">
        <f t="shared" ref="Q68:Q75" si="24">L68*0.6</f>
        <v>259362</v>
      </c>
    </row>
    <row r="69" spans="1:17" x14ac:dyDescent="0.25">
      <c r="A69" s="1" t="s">
        <v>71</v>
      </c>
      <c r="B69" s="3">
        <v>6177</v>
      </c>
      <c r="C69" s="2">
        <v>3.79</v>
      </c>
      <c r="D69" s="3">
        <f t="shared" si="13"/>
        <v>23410.83</v>
      </c>
      <c r="E69" s="9">
        <f t="shared" ref="E69:E75" si="25">B69*11</f>
        <v>67947</v>
      </c>
      <c r="F69" s="9">
        <f t="shared" ref="F69:F75" si="26">(D69-B69)*2</f>
        <v>34467.660000000003</v>
      </c>
      <c r="G69" s="9">
        <f t="shared" ref="G69:G75" si="27">E69+F69</f>
        <v>102414.66</v>
      </c>
      <c r="H69" s="9">
        <f t="shared" si="20"/>
        <v>12354</v>
      </c>
      <c r="I69" s="9">
        <f t="shared" si="15"/>
        <v>24708</v>
      </c>
      <c r="J69" s="3">
        <f t="shared" si="16"/>
        <v>6177</v>
      </c>
      <c r="K69" s="9">
        <f t="shared" si="17"/>
        <v>59175.66</v>
      </c>
      <c r="L69" s="9">
        <f t="shared" si="19"/>
        <v>92655</v>
      </c>
      <c r="M69" s="9">
        <f t="shared" si="18"/>
        <v>-9759.6600000000035</v>
      </c>
      <c r="N69" s="10">
        <f t="shared" si="21"/>
        <v>7412.4000000000005</v>
      </c>
      <c r="O69" s="10">
        <f t="shared" si="22"/>
        <v>22237.200000000001</v>
      </c>
      <c r="P69" s="10">
        <f t="shared" si="23"/>
        <v>7412.4000000000005</v>
      </c>
      <c r="Q69" s="11">
        <f t="shared" si="24"/>
        <v>55593</v>
      </c>
    </row>
    <row r="70" spans="1:17" x14ac:dyDescent="0.25">
      <c r="A70" s="1" t="s">
        <v>72</v>
      </c>
      <c r="B70" s="3">
        <v>30849</v>
      </c>
      <c r="C70" s="2">
        <v>4.5999999999999996</v>
      </c>
      <c r="D70" s="3">
        <f t="shared" ref="D70:D75" si="28">B70*C70</f>
        <v>141905.4</v>
      </c>
      <c r="E70" s="9">
        <f t="shared" si="25"/>
        <v>339339</v>
      </c>
      <c r="F70" s="9">
        <f t="shared" si="26"/>
        <v>222112.8</v>
      </c>
      <c r="G70" s="9">
        <f t="shared" si="27"/>
        <v>561451.80000000005</v>
      </c>
      <c r="H70" s="9">
        <f t="shared" si="20"/>
        <v>61698</v>
      </c>
      <c r="I70" s="9">
        <f t="shared" si="15"/>
        <v>123396</v>
      </c>
      <c r="J70" s="3">
        <f t="shared" si="16"/>
        <v>30849</v>
      </c>
      <c r="K70" s="9">
        <f t="shared" si="17"/>
        <v>345508.80000000005</v>
      </c>
      <c r="L70" s="9">
        <f t="shared" si="19"/>
        <v>462735</v>
      </c>
      <c r="M70" s="9">
        <f t="shared" si="18"/>
        <v>-98716.800000000047</v>
      </c>
      <c r="N70" s="10">
        <f t="shared" si="21"/>
        <v>37018.800000000003</v>
      </c>
      <c r="O70" s="10">
        <f t="shared" si="22"/>
        <v>111056.4</v>
      </c>
      <c r="P70" s="10">
        <f t="shared" si="23"/>
        <v>37018.800000000003</v>
      </c>
      <c r="Q70" s="11">
        <f t="shared" si="24"/>
        <v>277641</v>
      </c>
    </row>
    <row r="71" spans="1:17" x14ac:dyDescent="0.25">
      <c r="A71" s="1" t="s">
        <v>88</v>
      </c>
      <c r="B71" s="3">
        <v>88689</v>
      </c>
      <c r="C71" s="2">
        <v>4.5999999999999996</v>
      </c>
      <c r="D71" s="3">
        <f t="shared" si="28"/>
        <v>407969.39999999997</v>
      </c>
      <c r="E71" s="9">
        <f t="shared" si="25"/>
        <v>975579</v>
      </c>
      <c r="F71" s="9">
        <f t="shared" si="26"/>
        <v>638560.79999999993</v>
      </c>
      <c r="G71" s="9">
        <f t="shared" si="27"/>
        <v>1614139.7999999998</v>
      </c>
      <c r="H71" s="9">
        <f t="shared" si="20"/>
        <v>177378</v>
      </c>
      <c r="I71" s="9">
        <f t="shared" si="15"/>
        <v>354756</v>
      </c>
      <c r="J71" s="3">
        <f t="shared" si="16"/>
        <v>88689</v>
      </c>
      <c r="K71" s="9">
        <f t="shared" si="17"/>
        <v>993316.79999999981</v>
      </c>
      <c r="L71" s="9">
        <f t="shared" si="19"/>
        <v>1330335</v>
      </c>
      <c r="M71" s="9">
        <f t="shared" si="18"/>
        <v>-283804.79999999981</v>
      </c>
      <c r="N71" s="10">
        <f t="shared" si="21"/>
        <v>106426.8</v>
      </c>
      <c r="O71" s="10">
        <f t="shared" si="22"/>
        <v>319280.39999999997</v>
      </c>
      <c r="P71" s="10">
        <f t="shared" si="23"/>
        <v>106426.8</v>
      </c>
      <c r="Q71" s="11">
        <f t="shared" si="24"/>
        <v>798201</v>
      </c>
    </row>
    <row r="72" spans="1:17" x14ac:dyDescent="0.25">
      <c r="A72" s="1" t="s">
        <v>89</v>
      </c>
      <c r="B72" s="3">
        <v>13771</v>
      </c>
      <c r="C72" s="2">
        <v>3.3</v>
      </c>
      <c r="D72" s="3">
        <f t="shared" si="28"/>
        <v>45444.299999999996</v>
      </c>
      <c r="E72" s="9">
        <f t="shared" si="25"/>
        <v>151481</v>
      </c>
      <c r="F72" s="9">
        <f t="shared" si="26"/>
        <v>63346.599999999991</v>
      </c>
      <c r="G72" s="9">
        <f t="shared" si="27"/>
        <v>214827.59999999998</v>
      </c>
      <c r="H72" s="9">
        <f t="shared" si="20"/>
        <v>27542</v>
      </c>
      <c r="I72" s="9">
        <f t="shared" si="15"/>
        <v>55084</v>
      </c>
      <c r="J72" s="3">
        <f t="shared" si="16"/>
        <v>13771</v>
      </c>
      <c r="K72" s="9">
        <f t="shared" si="17"/>
        <v>118430.59999999998</v>
      </c>
      <c r="L72" s="9">
        <f t="shared" si="19"/>
        <v>206565</v>
      </c>
      <c r="M72" s="9">
        <f t="shared" si="18"/>
        <v>-8262.5999999999767</v>
      </c>
      <c r="N72" s="10">
        <f t="shared" si="21"/>
        <v>16525.2</v>
      </c>
      <c r="O72" s="10">
        <f t="shared" si="22"/>
        <v>49575.6</v>
      </c>
      <c r="P72" s="10">
        <f t="shared" si="23"/>
        <v>16525.2</v>
      </c>
      <c r="Q72" s="11">
        <f t="shared" si="24"/>
        <v>123939</v>
      </c>
    </row>
    <row r="73" spans="1:17" x14ac:dyDescent="0.25">
      <c r="A73" s="1" t="s">
        <v>73</v>
      </c>
      <c r="B73" s="3">
        <v>7720</v>
      </c>
      <c r="C73" s="2">
        <v>3.8</v>
      </c>
      <c r="D73" s="3">
        <f t="shared" si="28"/>
        <v>29336</v>
      </c>
      <c r="E73" s="9">
        <f t="shared" si="25"/>
        <v>84920</v>
      </c>
      <c r="F73" s="9">
        <f t="shared" si="26"/>
        <v>43232</v>
      </c>
      <c r="G73" s="9">
        <f t="shared" si="27"/>
        <v>128152</v>
      </c>
      <c r="H73" s="9">
        <f t="shared" si="20"/>
        <v>15440</v>
      </c>
      <c r="I73" s="9">
        <f t="shared" si="15"/>
        <v>30880</v>
      </c>
      <c r="J73" s="3">
        <f t="shared" si="16"/>
        <v>7720</v>
      </c>
      <c r="K73" s="9">
        <f t="shared" si="17"/>
        <v>74112</v>
      </c>
      <c r="L73" s="9">
        <f t="shared" si="19"/>
        <v>115800</v>
      </c>
      <c r="M73" s="9">
        <f t="shared" si="18"/>
        <v>-12352</v>
      </c>
      <c r="N73" s="10">
        <f t="shared" si="21"/>
        <v>9264</v>
      </c>
      <c r="O73" s="10">
        <f t="shared" si="22"/>
        <v>27792</v>
      </c>
      <c r="P73" s="10">
        <f t="shared" si="23"/>
        <v>9264</v>
      </c>
      <c r="Q73" s="11">
        <f t="shared" si="24"/>
        <v>69480</v>
      </c>
    </row>
    <row r="74" spans="1:17" x14ac:dyDescent="0.25">
      <c r="A74" s="1" t="s">
        <v>90</v>
      </c>
      <c r="B74" s="3">
        <v>35333</v>
      </c>
      <c r="C74" s="2">
        <v>3.8</v>
      </c>
      <c r="D74" s="3">
        <f t="shared" si="28"/>
        <v>134265.4</v>
      </c>
      <c r="E74" s="9">
        <f t="shared" si="25"/>
        <v>388663</v>
      </c>
      <c r="F74" s="9">
        <f t="shared" si="26"/>
        <v>197864.8</v>
      </c>
      <c r="G74" s="9">
        <f t="shared" si="27"/>
        <v>586527.80000000005</v>
      </c>
      <c r="H74" s="9">
        <f t="shared" si="20"/>
        <v>70666</v>
      </c>
      <c r="I74" s="9">
        <f t="shared" si="15"/>
        <v>141332</v>
      </c>
      <c r="J74" s="3">
        <f t="shared" si="16"/>
        <v>35333</v>
      </c>
      <c r="K74" s="9">
        <f t="shared" si="17"/>
        <v>339196.80000000005</v>
      </c>
      <c r="L74" s="9">
        <f t="shared" si="19"/>
        <v>529995</v>
      </c>
      <c r="M74" s="9">
        <f t="shared" si="18"/>
        <v>-56532.800000000047</v>
      </c>
      <c r="N74" s="10">
        <f t="shared" si="21"/>
        <v>42399.6</v>
      </c>
      <c r="O74" s="10">
        <f t="shared" si="22"/>
        <v>127198.79999999999</v>
      </c>
      <c r="P74" s="10">
        <f t="shared" si="23"/>
        <v>42399.6</v>
      </c>
      <c r="Q74" s="11">
        <f t="shared" si="24"/>
        <v>317997</v>
      </c>
    </row>
    <row r="75" spans="1:17" x14ac:dyDescent="0.25">
      <c r="A75" s="1" t="s">
        <v>91</v>
      </c>
      <c r="B75" s="3">
        <v>14066</v>
      </c>
      <c r="C75" s="2">
        <v>3.46</v>
      </c>
      <c r="D75" s="3">
        <f t="shared" si="28"/>
        <v>48668.36</v>
      </c>
      <c r="E75" s="9">
        <f t="shared" si="25"/>
        <v>154726</v>
      </c>
      <c r="F75" s="9">
        <f t="shared" si="26"/>
        <v>69204.72</v>
      </c>
      <c r="G75" s="9">
        <f t="shared" si="27"/>
        <v>223930.72</v>
      </c>
      <c r="H75" s="9">
        <f t="shared" si="20"/>
        <v>28132</v>
      </c>
      <c r="I75" s="9">
        <f t="shared" si="15"/>
        <v>56264</v>
      </c>
      <c r="J75" s="3">
        <f t="shared" si="16"/>
        <v>14066</v>
      </c>
      <c r="K75" s="9">
        <f t="shared" si="17"/>
        <v>125468.72</v>
      </c>
      <c r="L75" s="9">
        <f t="shared" si="19"/>
        <v>210990</v>
      </c>
      <c r="M75" s="9">
        <f t="shared" si="18"/>
        <v>-12940.720000000001</v>
      </c>
      <c r="N75" s="10">
        <f t="shared" si="21"/>
        <v>16879.2</v>
      </c>
      <c r="O75" s="10">
        <f t="shared" si="22"/>
        <v>50637.599999999999</v>
      </c>
      <c r="P75" s="10">
        <f t="shared" si="23"/>
        <v>16879.2</v>
      </c>
      <c r="Q75" s="11">
        <f t="shared" si="24"/>
        <v>126594</v>
      </c>
    </row>
    <row r="77" spans="1:17" x14ac:dyDescent="0.25">
      <c r="A77" s="1" t="s">
        <v>7</v>
      </c>
      <c r="C77" s="2">
        <v>3.8</v>
      </c>
    </row>
    <row r="78" spans="1:17" x14ac:dyDescent="0.25">
      <c r="A78" s="4" t="s">
        <v>10</v>
      </c>
    </row>
  </sheetData>
  <phoneticPr fontId="1" type="noConversion"/>
  <printOptions gridLines="1"/>
  <pageMargins left="0.75" right="0.75" top="1" bottom="0.5" header="0.5" footer="0.5"/>
  <pageSetup paperSiz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>Brown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williquette_ca</dc:creator>
  <cp:lastModifiedBy>elizabethb</cp:lastModifiedBy>
  <cp:lastPrinted>2009-02-17T22:29:23Z</cp:lastPrinted>
  <dcterms:created xsi:type="dcterms:W3CDTF">2008-07-21T15:24:24Z</dcterms:created>
  <dcterms:modified xsi:type="dcterms:W3CDTF">2018-08-10T20:19:56Z</dcterms:modified>
</cp:coreProperties>
</file>