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b\Documents\My Received Files\Recording Fees\"/>
    </mc:Choice>
  </mc:AlternateContent>
  <xr:revisionPtr revIDLastSave="0" documentId="8_{05F60FFD-9A48-46B3-A581-FAD8DEEC2242}" xr6:coauthVersionLast="34" xr6:coauthVersionMax="34" xr10:uidLastSave="{00000000-0000-0000-0000-000000000000}"/>
  <bookViews>
    <workbookView xWindow="0" yWindow="0" windowWidth="21570" windowHeight="7020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F20" i="1" l="1"/>
  <c r="G20" i="1"/>
  <c r="J20" i="1"/>
  <c r="L20" i="1"/>
  <c r="N20" i="1"/>
  <c r="P20" i="1"/>
  <c r="R20" i="1"/>
  <c r="T20" i="1"/>
  <c r="V20" i="1"/>
  <c r="F21" i="1"/>
  <c r="G21" i="1"/>
  <c r="J21" i="1"/>
  <c r="L21" i="1"/>
  <c r="N21" i="1"/>
  <c r="P21" i="1"/>
  <c r="R21" i="1"/>
  <c r="T21" i="1"/>
  <c r="V21" i="1"/>
  <c r="F23" i="1"/>
  <c r="F22" i="1"/>
  <c r="F19" i="1"/>
  <c r="F18" i="1"/>
  <c r="F17" i="1"/>
  <c r="F16" i="1"/>
  <c r="H16" i="1" s="1"/>
  <c r="F15" i="1"/>
  <c r="F14" i="1"/>
  <c r="F13" i="1"/>
  <c r="F12" i="1"/>
  <c r="F11" i="1"/>
  <c r="F10" i="1"/>
  <c r="F9" i="1"/>
  <c r="F8" i="1"/>
  <c r="F7" i="1"/>
  <c r="V23" i="1"/>
  <c r="V22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T23" i="1"/>
  <c r="T22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R23" i="1"/>
  <c r="R22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P23" i="1"/>
  <c r="P22" i="1"/>
  <c r="P19" i="1"/>
  <c r="P18" i="1"/>
  <c r="P17" i="1"/>
  <c r="P16" i="1"/>
  <c r="Q16" i="1" s="1"/>
  <c r="P15" i="1"/>
  <c r="P14" i="1"/>
  <c r="P13" i="1"/>
  <c r="P12" i="1"/>
  <c r="P11" i="1"/>
  <c r="P10" i="1"/>
  <c r="P9" i="1"/>
  <c r="P8" i="1"/>
  <c r="P7" i="1"/>
  <c r="G23" i="1"/>
  <c r="G22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D25" i="1"/>
  <c r="C25" i="1"/>
  <c r="B25" i="1"/>
  <c r="N23" i="1"/>
  <c r="N22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L23" i="1"/>
  <c r="L22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J23" i="1"/>
  <c r="J22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H17" i="1" l="1"/>
  <c r="H9" i="1"/>
  <c r="I9" i="1"/>
  <c r="K9" i="1"/>
  <c r="M16" i="1"/>
  <c r="H8" i="1"/>
  <c r="H10" i="1"/>
  <c r="I10" i="1" s="1"/>
  <c r="H7" i="1"/>
  <c r="O7" i="1" s="1"/>
  <c r="H11" i="1"/>
  <c r="Q11" i="1" s="1"/>
  <c r="U17" i="1"/>
  <c r="I17" i="1"/>
  <c r="Q9" i="1"/>
  <c r="K16" i="1"/>
  <c r="H12" i="1"/>
  <c r="H22" i="1"/>
  <c r="I22" i="1" s="1"/>
  <c r="H15" i="1"/>
  <c r="Q15" i="1" s="1"/>
  <c r="H23" i="1"/>
  <c r="S23" i="1" s="1"/>
  <c r="H21" i="1"/>
  <c r="Q21" i="1" s="1"/>
  <c r="Q10" i="1"/>
  <c r="U10" i="1"/>
  <c r="Q17" i="1"/>
  <c r="U9" i="1"/>
  <c r="W10" i="1"/>
  <c r="O9" i="1"/>
  <c r="S17" i="1"/>
  <c r="W9" i="1"/>
  <c r="K17" i="1"/>
  <c r="U12" i="1"/>
  <c r="Q12" i="1"/>
  <c r="W12" i="1"/>
  <c r="I12" i="1"/>
  <c r="K22" i="1"/>
  <c r="I11" i="1"/>
  <c r="S11" i="1"/>
  <c r="K11" i="1"/>
  <c r="M12" i="1"/>
  <c r="M8" i="1"/>
  <c r="U8" i="1"/>
  <c r="O8" i="1"/>
  <c r="S8" i="1"/>
  <c r="K8" i="1"/>
  <c r="S7" i="1"/>
  <c r="I23" i="1"/>
  <c r="U16" i="1"/>
  <c r="O16" i="1"/>
  <c r="M9" i="1"/>
  <c r="S9" i="1"/>
  <c r="M17" i="1"/>
  <c r="H13" i="1"/>
  <c r="I13" i="1" s="1"/>
  <c r="H19" i="1"/>
  <c r="K19" i="1" s="1"/>
  <c r="S15" i="1"/>
  <c r="W17" i="1"/>
  <c r="W23" i="1"/>
  <c r="H14" i="1"/>
  <c r="O14" i="1" s="1"/>
  <c r="H18" i="1"/>
  <c r="Q18" i="1" s="1"/>
  <c r="H20" i="1"/>
  <c r="Q13" i="1"/>
  <c r="O13" i="1"/>
  <c r="W13" i="1"/>
  <c r="U13" i="1"/>
  <c r="K13" i="1"/>
  <c r="S13" i="1"/>
  <c r="S14" i="1"/>
  <c r="U18" i="1"/>
  <c r="I20" i="1"/>
  <c r="Q20" i="1"/>
  <c r="O20" i="1"/>
  <c r="W20" i="1"/>
  <c r="M20" i="1"/>
  <c r="U20" i="1"/>
  <c r="K20" i="1"/>
  <c r="O21" i="1"/>
  <c r="U21" i="1"/>
  <c r="W21" i="1"/>
  <c r="S20" i="1"/>
  <c r="I16" i="1"/>
  <c r="S16" i="1"/>
  <c r="W16" i="1"/>
  <c r="I8" i="1"/>
  <c r="O17" i="1"/>
  <c r="O12" i="1"/>
  <c r="K12" i="1"/>
  <c r="K7" i="1"/>
  <c r="S12" i="1"/>
  <c r="Q8" i="1"/>
  <c r="W8" i="1"/>
  <c r="K15" i="1" l="1"/>
  <c r="U14" i="1"/>
  <c r="Q7" i="1"/>
  <c r="K14" i="1"/>
  <c r="I14" i="1"/>
  <c r="U15" i="1"/>
  <c r="O15" i="1"/>
  <c r="M15" i="1"/>
  <c r="I7" i="1"/>
  <c r="I15" i="1"/>
  <c r="W7" i="1"/>
  <c r="M7" i="1"/>
  <c r="M14" i="1"/>
  <c r="W14" i="1"/>
  <c r="W15" i="1"/>
  <c r="O22" i="1"/>
  <c r="U7" i="1"/>
  <c r="K10" i="1"/>
  <c r="U11" i="1"/>
  <c r="O10" i="1"/>
  <c r="U22" i="1"/>
  <c r="Q22" i="1"/>
  <c r="K23" i="1"/>
  <c r="O11" i="1"/>
  <c r="M11" i="1"/>
  <c r="W11" i="1"/>
  <c r="S22" i="1"/>
  <c r="M10" i="1"/>
  <c r="S10" i="1"/>
  <c r="Q23" i="1"/>
  <c r="U23" i="1"/>
  <c r="O23" i="1"/>
  <c r="K21" i="1"/>
  <c r="M21" i="1"/>
  <c r="I21" i="1"/>
  <c r="S21" i="1"/>
  <c r="S18" i="1"/>
  <c r="U19" i="1"/>
  <c r="M23" i="1"/>
  <c r="M22" i="1"/>
  <c r="W22" i="1"/>
  <c r="I18" i="1"/>
  <c r="M13" i="1"/>
  <c r="M19" i="1"/>
  <c r="I19" i="1"/>
  <c r="O18" i="1"/>
  <c r="W18" i="1"/>
  <c r="M18" i="1"/>
  <c r="S19" i="1"/>
  <c r="W19" i="1"/>
  <c r="O19" i="1"/>
  <c r="Q19" i="1"/>
  <c r="Q14" i="1"/>
  <c r="K18" i="1"/>
</calcChain>
</file>

<file path=xl/sharedStrings.xml><?xml version="1.0" encoding="utf-8"?>
<sst xmlns="http://schemas.openxmlformats.org/spreadsheetml/2006/main" count="65" uniqueCount="59">
  <si>
    <t>County</t>
  </si>
  <si>
    <t xml:space="preserve">Docs Recorded </t>
  </si>
  <si>
    <t># of pages</t>
  </si>
  <si>
    <t>Average</t>
  </si>
  <si>
    <t>increase against current revenue</t>
  </si>
  <si>
    <t xml:space="preserve">$1/page beyond page 1 </t>
  </si>
  <si>
    <t>total estimated revenue from recording fees</t>
  </si>
  <si>
    <t>Explanation of each column:</t>
  </si>
  <si>
    <r>
      <t xml:space="preserve">Fee for all additional pages. Calculated by subtracting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from </t>
    </r>
    <r>
      <rPr>
        <u/>
        <sz val="8"/>
        <color theme="1"/>
        <rFont val="Calibri"/>
        <family val="2"/>
        <scheme val="minor"/>
      </rPr>
      <t># of pages</t>
    </r>
  </si>
  <si>
    <r>
      <t xml:space="preserve">Flat fee, in order to maintain </t>
    </r>
    <r>
      <rPr>
        <u/>
        <sz val="8"/>
        <color theme="1"/>
        <rFont val="Calibri"/>
        <family val="2"/>
        <scheme val="minor"/>
      </rPr>
      <t>existing</t>
    </r>
    <r>
      <rPr>
        <sz val="8"/>
        <color theme="1"/>
        <rFont val="Calibri"/>
        <family val="2"/>
        <scheme val="minor"/>
      </rPr>
      <t xml:space="preserve"> revenue.  Calculated by dividing the </t>
    </r>
    <r>
      <rPr>
        <u/>
        <sz val="8"/>
        <color theme="1"/>
        <rFont val="Calibri"/>
        <family val="2"/>
        <scheme val="minor"/>
      </rPr>
      <t>Total Estimated Revenue from Recording Fees</t>
    </r>
    <r>
      <rPr>
        <sz val="8"/>
        <color theme="1"/>
        <rFont val="Calibri"/>
        <family val="2"/>
        <scheme val="minor"/>
      </rPr>
      <t xml:space="preserve"> by </t>
    </r>
    <r>
      <rPr>
        <u/>
        <sz val="8"/>
        <color theme="1"/>
        <rFont val="Calibri"/>
        <family val="2"/>
        <scheme val="minor"/>
      </rPr>
      <t>Docs Recorded</t>
    </r>
  </si>
  <si>
    <r>
      <t xml:space="preserve">Estimated recording fee revenue with flat recording fee of $25.  Calculated by multiplying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by $25.</t>
    </r>
  </si>
  <si>
    <r>
      <t xml:space="preserve">Estimated </t>
    </r>
    <r>
      <rPr>
        <u/>
        <sz val="8"/>
        <color theme="1"/>
        <rFont val="Calibri"/>
        <family val="2"/>
        <scheme val="minor"/>
      </rPr>
      <t>increase</t>
    </r>
    <r>
      <rPr>
        <sz val="8"/>
        <color theme="1"/>
        <rFont val="Calibri"/>
        <family val="2"/>
        <scheme val="minor"/>
      </rPr>
      <t xml:space="preserve"> in recording fee revenue based on $25 flat fee.  </t>
    </r>
  </si>
  <si>
    <r>
      <t xml:space="preserve">Estimated </t>
    </r>
    <r>
      <rPr>
        <u/>
        <sz val="8"/>
        <color theme="1"/>
        <rFont val="Calibri"/>
        <family val="2"/>
        <scheme val="minor"/>
      </rPr>
      <t>increase</t>
    </r>
    <r>
      <rPr>
        <sz val="8"/>
        <color theme="1"/>
        <rFont val="Calibri"/>
        <family val="2"/>
        <scheme val="minor"/>
      </rPr>
      <t xml:space="preserve"> in recording fee revenue based on $30 flat fee.  </t>
    </r>
  </si>
  <si>
    <r>
      <t xml:space="preserve">Estimated </t>
    </r>
    <r>
      <rPr>
        <u/>
        <sz val="8"/>
        <color theme="1"/>
        <rFont val="Calibri"/>
        <family val="2"/>
        <scheme val="minor"/>
      </rPr>
      <t>increase</t>
    </r>
    <r>
      <rPr>
        <sz val="8"/>
        <color theme="1"/>
        <rFont val="Calibri"/>
        <family val="2"/>
        <scheme val="minor"/>
      </rPr>
      <t xml:space="preserve"> in recording fee revenue based on $35 flat fee.  </t>
    </r>
  </si>
  <si>
    <t>(total docs recorded)</t>
  </si>
  <si>
    <t>(total pages recorded)</t>
  </si>
  <si>
    <t>(net avg num of pgs/doc)</t>
  </si>
  <si>
    <t>Calculations made from data collected - see notes below for explanation</t>
  </si>
  <si>
    <t xml:space="preserve">Total recording fee estimate.  </t>
  </si>
  <si>
    <r>
      <t xml:space="preserve">Estimated </t>
    </r>
    <r>
      <rPr>
        <u/>
        <sz val="8"/>
        <color theme="1"/>
        <rFont val="Calibri"/>
        <family val="2"/>
        <scheme val="minor"/>
      </rPr>
      <t>increase</t>
    </r>
    <r>
      <rPr>
        <sz val="8"/>
        <color theme="1"/>
        <rFont val="Calibri"/>
        <family val="2"/>
        <scheme val="minor"/>
      </rPr>
      <t xml:space="preserve"> in recording fee revenue based on $50 flat fee.  </t>
    </r>
  </si>
  <si>
    <r>
      <t xml:space="preserve">Estimated </t>
    </r>
    <r>
      <rPr>
        <u/>
        <sz val="8"/>
        <color theme="1"/>
        <rFont val="Calibri"/>
        <family val="2"/>
        <scheme val="minor"/>
      </rPr>
      <t>increase</t>
    </r>
    <r>
      <rPr>
        <sz val="8"/>
        <color theme="1"/>
        <rFont val="Calibri"/>
        <family val="2"/>
        <scheme val="minor"/>
      </rPr>
      <t xml:space="preserve"> in recording fee revenue based on $65 flat fee.  </t>
    </r>
  </si>
  <si>
    <r>
      <t xml:space="preserve">Estimated </t>
    </r>
    <r>
      <rPr>
        <u/>
        <sz val="8"/>
        <color theme="1"/>
        <rFont val="Calibri"/>
        <family val="2"/>
        <scheme val="minor"/>
      </rPr>
      <t>increase</t>
    </r>
    <r>
      <rPr>
        <sz val="8"/>
        <color theme="1"/>
        <rFont val="Calibri"/>
        <family val="2"/>
        <scheme val="minor"/>
      </rPr>
      <t xml:space="preserve"> in recording fee revenue based on $75 flat fee.  </t>
    </r>
  </si>
  <si>
    <r>
      <t xml:space="preserve">Estimated </t>
    </r>
    <r>
      <rPr>
        <u/>
        <sz val="8"/>
        <color theme="1"/>
        <rFont val="Calibri"/>
        <family val="2"/>
        <scheme val="minor"/>
      </rPr>
      <t>increase</t>
    </r>
    <r>
      <rPr>
        <sz val="8"/>
        <color theme="1"/>
        <rFont val="Calibri"/>
        <family val="2"/>
        <scheme val="minor"/>
      </rPr>
      <t xml:space="preserve"> in recording fee revenue based on $100 flat fee.  </t>
    </r>
  </si>
  <si>
    <t>Data collected from all counties by  survey</t>
  </si>
  <si>
    <t>Recording fee; page 1 only ($18)</t>
  </si>
  <si>
    <r>
      <t xml:space="preserve">Fee for first page only.  Calculated based on number of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x $18.</t>
    </r>
  </si>
  <si>
    <t>"A"</t>
  </si>
  <si>
    <t>"B"</t>
  </si>
  <si>
    <t>"C"</t>
  </si>
  <si>
    <t>"D"</t>
  </si>
  <si>
    <t>"E"</t>
  </si>
  <si>
    <t>"F"</t>
  </si>
  <si>
    <t>"G"</t>
  </si>
  <si>
    <t>"H"</t>
  </si>
  <si>
    <t>"I"</t>
  </si>
  <si>
    <t>"J"</t>
  </si>
  <si>
    <t>"K"</t>
  </si>
  <si>
    <t>"L"</t>
  </si>
  <si>
    <t>"M"</t>
  </si>
  <si>
    <t>"N"</t>
  </si>
  <si>
    <t>"O"</t>
  </si>
  <si>
    <t>"P"</t>
  </si>
  <si>
    <t>"Q"</t>
  </si>
  <si>
    <t>Recording Fees - Evaluation of Flat Recording Fee in Your State</t>
  </si>
  <si>
    <t>could include all documents, or exclude those documents that might not apply to the process of determining a predicatable recording fee in your state</t>
  </si>
  <si>
    <r>
      <t xml:space="preserve">avg recording fee, and the flat fee to </t>
    </r>
    <r>
      <rPr>
        <u/>
        <sz val="11"/>
        <color theme="1"/>
        <rFont val="Calibri"/>
        <family val="2"/>
        <scheme val="minor"/>
      </rPr>
      <t>maintain</t>
    </r>
    <r>
      <rPr>
        <sz val="11"/>
        <color theme="1"/>
        <rFont val="Calibri"/>
        <family val="2"/>
        <scheme val="minor"/>
      </rPr>
      <t xml:space="preserve"> existing revenue</t>
    </r>
  </si>
  <si>
    <t>proposed flat fee of $25</t>
  </si>
  <si>
    <t>proposed flat fee of $30</t>
  </si>
  <si>
    <t>proposed flat fee of $35</t>
  </si>
  <si>
    <t>proposed flat fee of $50</t>
  </si>
  <si>
    <t>proposed flat fee of $65</t>
  </si>
  <si>
    <t>proposed flat fee of $75</t>
  </si>
  <si>
    <t>proposed flat fee of $100</t>
  </si>
  <si>
    <r>
      <t>Estimated recording fee revenue with flat recording fee of $30.  Calculated by multiplying</t>
    </r>
    <r>
      <rPr>
        <u/>
        <sz val="8"/>
        <color theme="1"/>
        <rFont val="Calibri"/>
        <family val="2"/>
        <scheme val="minor"/>
      </rPr>
      <t xml:space="preserve"> Docs Recorded </t>
    </r>
    <r>
      <rPr>
        <sz val="8"/>
        <color theme="1"/>
        <rFont val="Calibri"/>
        <family val="2"/>
        <scheme val="minor"/>
      </rPr>
      <t>by $30.</t>
    </r>
  </si>
  <si>
    <r>
      <t xml:space="preserve">Estimated recording fee revenue with flat recording fee of $35.  Calculated by multiplying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by $35.</t>
    </r>
  </si>
  <si>
    <r>
      <t xml:space="preserve">Estimated recording fee revenue with flat recording fee of $50.  Calculated by multiplying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by $50.</t>
    </r>
  </si>
  <si>
    <r>
      <t xml:space="preserve">Estimated recording fee revenue with flat recording fee of $65.  Calculated by multiplying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by $65.</t>
    </r>
  </si>
  <si>
    <r>
      <t xml:space="preserve">Estimated recording fee revenue with flat recording fee of $75.  Calculated by multiplying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by $75.</t>
    </r>
  </si>
  <si>
    <r>
      <t xml:space="preserve">Estimated recording fee revenue with flat recording fee of $100.  Calculated by multiplying </t>
    </r>
    <r>
      <rPr>
        <u/>
        <sz val="8"/>
        <color theme="1"/>
        <rFont val="Calibri"/>
        <family val="2"/>
        <scheme val="minor"/>
      </rPr>
      <t>Docs Recorded</t>
    </r>
    <r>
      <rPr>
        <sz val="8"/>
        <color theme="1"/>
        <rFont val="Calibri"/>
        <family val="2"/>
        <scheme val="minor"/>
      </rPr>
      <t xml:space="preserve"> by $100.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</si>
</sst>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0" fillId="0" borderId="1" xfId="0" applyFill="1" applyBorder="1" applyAlignment="1">
      <alignment wrapText="1"/>
    </xf>
    <xf numFmtId="3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165" fontId="0" fillId="0" borderId="0" xfId="0" applyNumberFormat="1" applyBorder="1"/>
    <xf numFmtId="0" fontId="0" fillId="0" borderId="2" xfId="0" applyBorder="1"/>
    <xf numFmtId="0" fontId="3" fillId="0" borderId="1" xfId="0" applyFont="1" applyBorder="1" applyAlignment="1">
      <alignment horizontal="left" vertical="top" wrapText="1"/>
    </xf>
    <xf numFmtId="0" fontId="0" fillId="0" borderId="3" xfId="0" applyBorder="1"/>
    <xf numFmtId="3" fontId="0" fillId="0" borderId="1" xfId="0" applyNumberFormat="1" applyBorder="1"/>
    <xf numFmtId="2" fontId="0" fillId="0" borderId="1" xfId="0" applyNumberFormat="1" applyBorder="1"/>
    <xf numFmtId="2" fontId="1" fillId="0" borderId="1" xfId="0" applyNumberFormat="1" applyFont="1" applyBorder="1"/>
    <xf numFmtId="0" fontId="0" fillId="2" borderId="1" xfId="0" applyFill="1" applyBorder="1"/>
    <xf numFmtId="0" fontId="2" fillId="0" borderId="0" xfId="0" applyFont="1"/>
    <xf numFmtId="0" fontId="0" fillId="0" borderId="4" xfId="0" applyBorder="1"/>
    <xf numFmtId="3" fontId="1" fillId="0" borderId="1" xfId="0" applyNumberFormat="1" applyFon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7" fillId="0" borderId="0" xfId="0" applyFont="1"/>
    <xf numFmtId="0" fontId="0" fillId="0" borderId="1" xfId="0" applyFill="1" applyBorder="1" applyAlignment="1">
      <alignment horizontal="left" vertical="top" wrapText="1"/>
    </xf>
    <xf numFmtId="0" fontId="0" fillId="2" borderId="0" xfId="0" applyFill="1"/>
    <xf numFmtId="0" fontId="0" fillId="2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11.85546875" customWidth="1"/>
    <col min="2" max="2" width="14.28515625" customWidth="1"/>
    <col min="3" max="3" width="12.85546875" customWidth="1"/>
    <col min="4" max="4" width="10.7109375" customWidth="1"/>
    <col min="5" max="5" width="2.42578125" customWidth="1"/>
    <col min="6" max="6" width="13.5703125" customWidth="1"/>
    <col min="7" max="7" width="10.140625" bestFit="1" customWidth="1"/>
    <col min="8" max="8" width="14.5703125" customWidth="1"/>
    <col min="9" max="9" width="13.5703125" customWidth="1"/>
    <col min="10" max="10" width="11.5703125" customWidth="1"/>
    <col min="11" max="11" width="12" customWidth="1"/>
    <col min="12" max="12" width="11.7109375" customWidth="1"/>
    <col min="13" max="13" width="13.42578125" customWidth="1"/>
    <col min="14" max="14" width="11.7109375" customWidth="1"/>
    <col min="15" max="15" width="12.140625" customWidth="1"/>
    <col min="16" max="23" width="11.7109375" customWidth="1"/>
  </cols>
  <sheetData>
    <row r="1" spans="1:23" ht="18.75" x14ac:dyDescent="0.3">
      <c r="B1" s="26" t="s">
        <v>43</v>
      </c>
    </row>
    <row r="2" spans="1:23" x14ac:dyDescent="0.25">
      <c r="A2" s="9"/>
    </row>
    <row r="3" spans="1:23" x14ac:dyDescent="0.25">
      <c r="A3" s="20"/>
      <c r="B3" t="s">
        <v>23</v>
      </c>
      <c r="E3" s="31"/>
      <c r="F3" s="12" t="s">
        <v>17</v>
      </c>
    </row>
    <row r="4" spans="1:23" ht="101.25" x14ac:dyDescent="0.25">
      <c r="B4" s="27" t="s">
        <v>14</v>
      </c>
      <c r="C4" s="27" t="s">
        <v>15</v>
      </c>
      <c r="D4" s="27" t="s">
        <v>16</v>
      </c>
      <c r="E4" s="28"/>
      <c r="F4" s="13" t="s">
        <v>25</v>
      </c>
      <c r="G4" s="13" t="s">
        <v>8</v>
      </c>
      <c r="H4" s="13" t="s">
        <v>18</v>
      </c>
      <c r="I4" s="13" t="s">
        <v>9</v>
      </c>
      <c r="J4" s="13" t="s">
        <v>10</v>
      </c>
      <c r="K4" s="13" t="s">
        <v>11</v>
      </c>
      <c r="L4" s="13" t="s">
        <v>53</v>
      </c>
      <c r="M4" s="13" t="s">
        <v>12</v>
      </c>
      <c r="N4" s="13" t="s">
        <v>54</v>
      </c>
      <c r="O4" s="13" t="s">
        <v>13</v>
      </c>
      <c r="P4" s="13" t="s">
        <v>55</v>
      </c>
      <c r="Q4" s="13" t="s">
        <v>19</v>
      </c>
      <c r="R4" s="13" t="s">
        <v>56</v>
      </c>
      <c r="S4" s="13" t="s">
        <v>20</v>
      </c>
      <c r="T4" s="13" t="s">
        <v>57</v>
      </c>
      <c r="U4" s="13" t="s">
        <v>21</v>
      </c>
      <c r="V4" s="13" t="s">
        <v>58</v>
      </c>
      <c r="W4" s="13" t="s">
        <v>22</v>
      </c>
    </row>
    <row r="5" spans="1:23" s="28" customFormat="1" ht="11.25" customHeight="1" x14ac:dyDescent="0.25">
      <c r="B5" s="29"/>
      <c r="C5" s="29"/>
      <c r="D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ht="90" x14ac:dyDescent="0.25">
      <c r="A6" s="3" t="s">
        <v>0</v>
      </c>
      <c r="B6" s="3" t="s">
        <v>1</v>
      </c>
      <c r="C6" s="3" t="s">
        <v>2</v>
      </c>
      <c r="D6" s="3" t="s">
        <v>3</v>
      </c>
      <c r="E6" s="18"/>
      <c r="F6" s="1" t="s">
        <v>24</v>
      </c>
      <c r="G6" s="1" t="s">
        <v>5</v>
      </c>
      <c r="H6" s="1" t="s">
        <v>6</v>
      </c>
      <c r="I6" s="1" t="s">
        <v>45</v>
      </c>
      <c r="J6" s="5" t="s">
        <v>46</v>
      </c>
      <c r="K6" s="5" t="s">
        <v>4</v>
      </c>
      <c r="L6" s="5" t="s">
        <v>47</v>
      </c>
      <c r="M6" s="5" t="s">
        <v>4</v>
      </c>
      <c r="N6" s="5" t="s">
        <v>48</v>
      </c>
      <c r="O6" s="5" t="s">
        <v>4</v>
      </c>
      <c r="P6" s="5" t="s">
        <v>49</v>
      </c>
      <c r="Q6" s="5" t="s">
        <v>4</v>
      </c>
      <c r="R6" s="5" t="s">
        <v>50</v>
      </c>
      <c r="S6" s="5" t="s">
        <v>4</v>
      </c>
      <c r="T6" s="5" t="s">
        <v>51</v>
      </c>
      <c r="U6" s="5" t="s">
        <v>4</v>
      </c>
      <c r="V6" s="5" t="s">
        <v>52</v>
      </c>
      <c r="W6" s="5" t="s">
        <v>4</v>
      </c>
    </row>
    <row r="7" spans="1:23" x14ac:dyDescent="0.25">
      <c r="A7" s="22" t="s">
        <v>26</v>
      </c>
      <c r="B7" s="15">
        <v>9896</v>
      </c>
      <c r="C7" s="15">
        <v>47915</v>
      </c>
      <c r="D7" s="16">
        <v>5</v>
      </c>
      <c r="E7" s="18"/>
      <c r="F7" s="2">
        <f>B7*18</f>
        <v>178128</v>
      </c>
      <c r="G7" s="2">
        <f t="shared" ref="G7:G23" si="0">C7-B7</f>
        <v>38019</v>
      </c>
      <c r="H7" s="2">
        <f t="shared" ref="H7:H23" si="1">SUM(F7:G7)</f>
        <v>216147</v>
      </c>
      <c r="I7" s="4">
        <f t="shared" ref="I7:I23" si="2">H7/B7</f>
        <v>21.841855295068715</v>
      </c>
      <c r="J7" s="2">
        <f t="shared" ref="J7:J23" si="3">B7*25</f>
        <v>247400</v>
      </c>
      <c r="K7" s="2">
        <f>J7-H7</f>
        <v>31253</v>
      </c>
      <c r="L7" s="2">
        <f t="shared" ref="L7:L23" si="4">B7*30</f>
        <v>296880</v>
      </c>
      <c r="M7" s="2">
        <f t="shared" ref="M7:M20" si="5">L7-H7</f>
        <v>80733</v>
      </c>
      <c r="N7" s="2">
        <f t="shared" ref="N7:N23" si="6">B7*35</f>
        <v>346360</v>
      </c>
      <c r="O7" s="2">
        <f>N7-H7</f>
        <v>130213</v>
      </c>
      <c r="P7" s="2">
        <f t="shared" ref="P7:P23" si="7">B7*50</f>
        <v>494800</v>
      </c>
      <c r="Q7" s="2">
        <f>P7-H7</f>
        <v>278653</v>
      </c>
      <c r="R7" s="2">
        <f t="shared" ref="R7:R23" si="8">B7*65</f>
        <v>643240</v>
      </c>
      <c r="S7" s="2">
        <f>R7-H7</f>
        <v>427093</v>
      </c>
      <c r="T7" s="2">
        <f t="shared" ref="T7:T23" si="9">B7*75</f>
        <v>742200</v>
      </c>
      <c r="U7" s="2">
        <f>T7-H7</f>
        <v>526053</v>
      </c>
      <c r="V7" s="2">
        <f t="shared" ref="V7:V23" si="10">B7*100</f>
        <v>989600</v>
      </c>
      <c r="W7" s="2">
        <f>V7-H7</f>
        <v>773453</v>
      </c>
    </row>
    <row r="8" spans="1:23" x14ac:dyDescent="0.25">
      <c r="A8" s="22" t="s">
        <v>27</v>
      </c>
      <c r="B8" s="15">
        <v>4436</v>
      </c>
      <c r="C8" s="15">
        <v>25032</v>
      </c>
      <c r="D8" s="16">
        <v>5.64</v>
      </c>
      <c r="E8" s="18"/>
      <c r="F8" s="2">
        <f t="shared" ref="F8:F23" si="11">B8*18</f>
        <v>79848</v>
      </c>
      <c r="G8" s="2">
        <f t="shared" si="0"/>
        <v>20596</v>
      </c>
      <c r="H8" s="2">
        <f t="shared" si="1"/>
        <v>100444</v>
      </c>
      <c r="I8" s="4">
        <f t="shared" si="2"/>
        <v>22.642921550946799</v>
      </c>
      <c r="J8" s="2">
        <f t="shared" si="3"/>
        <v>110900</v>
      </c>
      <c r="K8" s="2">
        <f t="shared" ref="K8:K23" si="12">J8-H8</f>
        <v>10456</v>
      </c>
      <c r="L8" s="2">
        <f t="shared" si="4"/>
        <v>133080</v>
      </c>
      <c r="M8" s="2">
        <f t="shared" si="5"/>
        <v>32636</v>
      </c>
      <c r="N8" s="2">
        <f t="shared" si="6"/>
        <v>155260</v>
      </c>
      <c r="O8" s="2">
        <f t="shared" ref="O8:O23" si="13">N8-H8</f>
        <v>54816</v>
      </c>
      <c r="P8" s="2">
        <f t="shared" si="7"/>
        <v>221800</v>
      </c>
      <c r="Q8" s="2">
        <f t="shared" ref="Q8:Q23" si="14">P8-H8</f>
        <v>121356</v>
      </c>
      <c r="R8" s="2">
        <f t="shared" si="8"/>
        <v>288340</v>
      </c>
      <c r="S8" s="2">
        <f t="shared" ref="S8:S23" si="15">R8-H8</f>
        <v>187896</v>
      </c>
      <c r="T8" s="2">
        <f t="shared" si="9"/>
        <v>332700</v>
      </c>
      <c r="U8" s="2">
        <f t="shared" ref="U8:U23" si="16">T8-H8</f>
        <v>232256</v>
      </c>
      <c r="V8" s="2">
        <f t="shared" si="10"/>
        <v>443600</v>
      </c>
      <c r="W8" s="2">
        <f t="shared" ref="W8:W23" si="17">V8-H8</f>
        <v>343156</v>
      </c>
    </row>
    <row r="9" spans="1:23" x14ac:dyDescent="0.25">
      <c r="A9" s="22" t="s">
        <v>28</v>
      </c>
      <c r="B9" s="15">
        <v>691977</v>
      </c>
      <c r="C9" s="15">
        <v>2902918</v>
      </c>
      <c r="D9" s="16">
        <v>4.1951000000000001</v>
      </c>
      <c r="E9" s="18"/>
      <c r="F9" s="2">
        <f t="shared" si="11"/>
        <v>12455586</v>
      </c>
      <c r="G9" s="2">
        <f t="shared" si="0"/>
        <v>2210941</v>
      </c>
      <c r="H9" s="2">
        <f t="shared" si="1"/>
        <v>14666527</v>
      </c>
      <c r="I9" s="4">
        <f t="shared" si="2"/>
        <v>21.195107640860897</v>
      </c>
      <c r="J9" s="2">
        <f t="shared" si="3"/>
        <v>17299425</v>
      </c>
      <c r="K9" s="2">
        <f t="shared" si="12"/>
        <v>2632898</v>
      </c>
      <c r="L9" s="2">
        <f t="shared" si="4"/>
        <v>20759310</v>
      </c>
      <c r="M9" s="2">
        <f t="shared" si="5"/>
        <v>6092783</v>
      </c>
      <c r="N9" s="2">
        <f t="shared" si="6"/>
        <v>24219195</v>
      </c>
      <c r="O9" s="2">
        <f t="shared" si="13"/>
        <v>9552668</v>
      </c>
      <c r="P9" s="2">
        <f t="shared" si="7"/>
        <v>34598850</v>
      </c>
      <c r="Q9" s="2">
        <f t="shared" si="14"/>
        <v>19932323</v>
      </c>
      <c r="R9" s="2">
        <f t="shared" si="8"/>
        <v>44978505</v>
      </c>
      <c r="S9" s="2">
        <f t="shared" si="15"/>
        <v>30311978</v>
      </c>
      <c r="T9" s="2">
        <f t="shared" si="9"/>
        <v>51898275</v>
      </c>
      <c r="U9" s="2">
        <f t="shared" si="16"/>
        <v>37231748</v>
      </c>
      <c r="V9" s="2">
        <f t="shared" si="10"/>
        <v>69197700</v>
      </c>
      <c r="W9" s="2">
        <f t="shared" si="17"/>
        <v>54531173</v>
      </c>
    </row>
    <row r="10" spans="1:23" x14ac:dyDescent="0.25">
      <c r="A10" s="22" t="s">
        <v>29</v>
      </c>
      <c r="B10" s="15">
        <v>19457</v>
      </c>
      <c r="C10" s="15">
        <v>90916</v>
      </c>
      <c r="D10" s="16">
        <v>4.68</v>
      </c>
      <c r="E10" s="18"/>
      <c r="F10" s="2">
        <f t="shared" si="11"/>
        <v>350226</v>
      </c>
      <c r="G10" s="2">
        <f t="shared" si="0"/>
        <v>71459</v>
      </c>
      <c r="H10" s="2">
        <f t="shared" si="1"/>
        <v>421685</v>
      </c>
      <c r="I10" s="4">
        <f t="shared" si="2"/>
        <v>21.67266279488102</v>
      </c>
      <c r="J10" s="2">
        <f t="shared" si="3"/>
        <v>486425</v>
      </c>
      <c r="K10" s="2">
        <f t="shared" si="12"/>
        <v>64740</v>
      </c>
      <c r="L10" s="2">
        <f t="shared" si="4"/>
        <v>583710</v>
      </c>
      <c r="M10" s="2">
        <f t="shared" si="5"/>
        <v>162025</v>
      </c>
      <c r="N10" s="2">
        <f t="shared" si="6"/>
        <v>680995</v>
      </c>
      <c r="O10" s="2">
        <f t="shared" si="13"/>
        <v>259310</v>
      </c>
      <c r="P10" s="2">
        <f t="shared" si="7"/>
        <v>972850</v>
      </c>
      <c r="Q10" s="2">
        <f t="shared" si="14"/>
        <v>551165</v>
      </c>
      <c r="R10" s="2">
        <f t="shared" si="8"/>
        <v>1264705</v>
      </c>
      <c r="S10" s="2">
        <f t="shared" si="15"/>
        <v>843020</v>
      </c>
      <c r="T10" s="2">
        <f t="shared" si="9"/>
        <v>1459275</v>
      </c>
      <c r="U10" s="2">
        <f t="shared" si="16"/>
        <v>1037590</v>
      </c>
      <c r="V10" s="2">
        <f t="shared" si="10"/>
        <v>1945700</v>
      </c>
      <c r="W10" s="2">
        <f t="shared" si="17"/>
        <v>1524015</v>
      </c>
    </row>
    <row r="11" spans="1:23" x14ac:dyDescent="0.25">
      <c r="A11" s="22" t="s">
        <v>30</v>
      </c>
      <c r="B11" s="15">
        <v>10702</v>
      </c>
      <c r="C11" s="15">
        <v>49894</v>
      </c>
      <c r="D11" s="16">
        <v>6</v>
      </c>
      <c r="E11" s="18"/>
      <c r="F11" s="2">
        <f t="shared" si="11"/>
        <v>192636</v>
      </c>
      <c r="G11" s="2">
        <f t="shared" si="0"/>
        <v>39192</v>
      </c>
      <c r="H11" s="2">
        <f t="shared" si="1"/>
        <v>231828</v>
      </c>
      <c r="I11" s="4">
        <f t="shared" si="2"/>
        <v>21.662119230050457</v>
      </c>
      <c r="J11" s="2">
        <f t="shared" si="3"/>
        <v>267550</v>
      </c>
      <c r="K11" s="2">
        <f t="shared" si="12"/>
        <v>35722</v>
      </c>
      <c r="L11" s="2">
        <f t="shared" si="4"/>
        <v>321060</v>
      </c>
      <c r="M11" s="2">
        <f t="shared" si="5"/>
        <v>89232</v>
      </c>
      <c r="N11" s="2">
        <f t="shared" si="6"/>
        <v>374570</v>
      </c>
      <c r="O11" s="2">
        <f t="shared" si="13"/>
        <v>142742</v>
      </c>
      <c r="P11" s="2">
        <f t="shared" si="7"/>
        <v>535100</v>
      </c>
      <c r="Q11" s="2">
        <f t="shared" si="14"/>
        <v>303272</v>
      </c>
      <c r="R11" s="2">
        <f t="shared" si="8"/>
        <v>695630</v>
      </c>
      <c r="S11" s="2">
        <f t="shared" si="15"/>
        <v>463802</v>
      </c>
      <c r="T11" s="2">
        <f t="shared" si="9"/>
        <v>802650</v>
      </c>
      <c r="U11" s="2">
        <f t="shared" si="16"/>
        <v>570822</v>
      </c>
      <c r="V11" s="2">
        <f t="shared" si="10"/>
        <v>1070200</v>
      </c>
      <c r="W11" s="2">
        <f t="shared" si="17"/>
        <v>838372</v>
      </c>
    </row>
    <row r="12" spans="1:23" x14ac:dyDescent="0.25">
      <c r="A12" s="22" t="s">
        <v>31</v>
      </c>
      <c r="B12" s="15">
        <v>1962</v>
      </c>
      <c r="C12" s="15">
        <v>3919</v>
      </c>
      <c r="D12" s="16">
        <v>3</v>
      </c>
      <c r="E12" s="18"/>
      <c r="F12" s="2">
        <f t="shared" si="11"/>
        <v>35316</v>
      </c>
      <c r="G12" s="2">
        <f t="shared" si="0"/>
        <v>1957</v>
      </c>
      <c r="H12" s="2">
        <f t="shared" si="1"/>
        <v>37273</v>
      </c>
      <c r="I12" s="4">
        <f t="shared" si="2"/>
        <v>18.997451580020389</v>
      </c>
      <c r="J12" s="2">
        <f t="shared" si="3"/>
        <v>49050</v>
      </c>
      <c r="K12" s="2">
        <f t="shared" si="12"/>
        <v>11777</v>
      </c>
      <c r="L12" s="2">
        <f t="shared" si="4"/>
        <v>58860</v>
      </c>
      <c r="M12" s="2">
        <f t="shared" si="5"/>
        <v>21587</v>
      </c>
      <c r="N12" s="2">
        <f t="shared" si="6"/>
        <v>68670</v>
      </c>
      <c r="O12" s="2">
        <f t="shared" si="13"/>
        <v>31397</v>
      </c>
      <c r="P12" s="2">
        <f t="shared" si="7"/>
        <v>98100</v>
      </c>
      <c r="Q12" s="2">
        <f t="shared" si="14"/>
        <v>60827</v>
      </c>
      <c r="R12" s="2">
        <f t="shared" si="8"/>
        <v>127530</v>
      </c>
      <c r="S12" s="2">
        <f t="shared" si="15"/>
        <v>90257</v>
      </c>
      <c r="T12" s="2">
        <f t="shared" si="9"/>
        <v>147150</v>
      </c>
      <c r="U12" s="2">
        <f t="shared" si="16"/>
        <v>109877</v>
      </c>
      <c r="V12" s="2">
        <f t="shared" si="10"/>
        <v>196200</v>
      </c>
      <c r="W12" s="2">
        <f t="shared" si="17"/>
        <v>158927</v>
      </c>
    </row>
    <row r="13" spans="1:23" x14ac:dyDescent="0.25">
      <c r="A13" s="22" t="s">
        <v>32</v>
      </c>
      <c r="B13" s="15">
        <v>467</v>
      </c>
      <c r="C13" s="15">
        <v>2240</v>
      </c>
      <c r="D13" s="16">
        <v>5</v>
      </c>
      <c r="E13" s="18"/>
      <c r="F13" s="2">
        <f t="shared" si="11"/>
        <v>8406</v>
      </c>
      <c r="G13" s="2">
        <f t="shared" si="0"/>
        <v>1773</v>
      </c>
      <c r="H13" s="2">
        <f t="shared" si="1"/>
        <v>10179</v>
      </c>
      <c r="I13" s="4">
        <f t="shared" si="2"/>
        <v>21.796573875802999</v>
      </c>
      <c r="J13" s="2">
        <f t="shared" si="3"/>
        <v>11675</v>
      </c>
      <c r="K13" s="2">
        <f t="shared" si="12"/>
        <v>1496</v>
      </c>
      <c r="L13" s="2">
        <f t="shared" si="4"/>
        <v>14010</v>
      </c>
      <c r="M13" s="2">
        <f t="shared" si="5"/>
        <v>3831</v>
      </c>
      <c r="N13" s="2">
        <f t="shared" si="6"/>
        <v>16345</v>
      </c>
      <c r="O13" s="2">
        <f t="shared" si="13"/>
        <v>6166</v>
      </c>
      <c r="P13" s="2">
        <f t="shared" si="7"/>
        <v>23350</v>
      </c>
      <c r="Q13" s="2">
        <f t="shared" si="14"/>
        <v>13171</v>
      </c>
      <c r="R13" s="2">
        <f t="shared" si="8"/>
        <v>30355</v>
      </c>
      <c r="S13" s="2">
        <f t="shared" si="15"/>
        <v>20176</v>
      </c>
      <c r="T13" s="2">
        <f t="shared" si="9"/>
        <v>35025</v>
      </c>
      <c r="U13" s="2">
        <f t="shared" si="16"/>
        <v>24846</v>
      </c>
      <c r="V13" s="2">
        <f t="shared" si="10"/>
        <v>46700</v>
      </c>
      <c r="W13" s="2">
        <f t="shared" si="17"/>
        <v>36521</v>
      </c>
    </row>
    <row r="14" spans="1:23" x14ac:dyDescent="0.25">
      <c r="A14" s="22" t="s">
        <v>33</v>
      </c>
      <c r="B14" s="15">
        <v>3331</v>
      </c>
      <c r="C14" s="15">
        <v>14649</v>
      </c>
      <c r="D14" s="16">
        <v>4</v>
      </c>
      <c r="E14" s="18"/>
      <c r="F14" s="2">
        <f t="shared" si="11"/>
        <v>59958</v>
      </c>
      <c r="G14" s="2">
        <f t="shared" si="0"/>
        <v>11318</v>
      </c>
      <c r="H14" s="2">
        <f t="shared" si="1"/>
        <v>71276</v>
      </c>
      <c r="I14" s="4">
        <f t="shared" si="2"/>
        <v>21.397778444911438</v>
      </c>
      <c r="J14" s="2">
        <f t="shared" si="3"/>
        <v>83275</v>
      </c>
      <c r="K14" s="2">
        <f t="shared" si="12"/>
        <v>11999</v>
      </c>
      <c r="L14" s="2">
        <f t="shared" si="4"/>
        <v>99930</v>
      </c>
      <c r="M14" s="2">
        <f t="shared" si="5"/>
        <v>28654</v>
      </c>
      <c r="N14" s="2">
        <f t="shared" si="6"/>
        <v>116585</v>
      </c>
      <c r="O14" s="2">
        <f t="shared" si="13"/>
        <v>45309</v>
      </c>
      <c r="P14" s="2">
        <f t="shared" si="7"/>
        <v>166550</v>
      </c>
      <c r="Q14" s="2">
        <f t="shared" si="14"/>
        <v>95274</v>
      </c>
      <c r="R14" s="2">
        <f t="shared" si="8"/>
        <v>216515</v>
      </c>
      <c r="S14" s="2">
        <f t="shared" si="15"/>
        <v>145239</v>
      </c>
      <c r="T14" s="2">
        <f t="shared" si="9"/>
        <v>249825</v>
      </c>
      <c r="U14" s="2">
        <f t="shared" si="16"/>
        <v>178549</v>
      </c>
      <c r="V14" s="2">
        <f t="shared" si="10"/>
        <v>333100</v>
      </c>
      <c r="W14" s="2">
        <f t="shared" si="17"/>
        <v>261824</v>
      </c>
    </row>
    <row r="15" spans="1:23" x14ac:dyDescent="0.25">
      <c r="A15" s="22" t="s">
        <v>34</v>
      </c>
      <c r="B15" s="15">
        <v>2770</v>
      </c>
      <c r="C15" s="15">
        <v>9979</v>
      </c>
      <c r="D15" s="16">
        <v>4</v>
      </c>
      <c r="E15" s="18"/>
      <c r="F15" s="2">
        <f t="shared" si="11"/>
        <v>49860</v>
      </c>
      <c r="G15" s="2">
        <f t="shared" si="0"/>
        <v>7209</v>
      </c>
      <c r="H15" s="2">
        <f t="shared" si="1"/>
        <v>57069</v>
      </c>
      <c r="I15" s="4">
        <f t="shared" si="2"/>
        <v>20.602527075812276</v>
      </c>
      <c r="J15" s="2">
        <f t="shared" si="3"/>
        <v>69250</v>
      </c>
      <c r="K15" s="2">
        <f t="shared" si="12"/>
        <v>12181</v>
      </c>
      <c r="L15" s="2">
        <f t="shared" si="4"/>
        <v>83100</v>
      </c>
      <c r="M15" s="2">
        <f t="shared" si="5"/>
        <v>26031</v>
      </c>
      <c r="N15" s="2">
        <f t="shared" si="6"/>
        <v>96950</v>
      </c>
      <c r="O15" s="2">
        <f t="shared" si="13"/>
        <v>39881</v>
      </c>
      <c r="P15" s="2">
        <f t="shared" si="7"/>
        <v>138500</v>
      </c>
      <c r="Q15" s="2">
        <f t="shared" si="14"/>
        <v>81431</v>
      </c>
      <c r="R15" s="2">
        <f t="shared" si="8"/>
        <v>180050</v>
      </c>
      <c r="S15" s="2">
        <f t="shared" si="15"/>
        <v>122981</v>
      </c>
      <c r="T15" s="2">
        <f t="shared" si="9"/>
        <v>207750</v>
      </c>
      <c r="U15" s="2">
        <f t="shared" si="16"/>
        <v>150681</v>
      </c>
      <c r="V15" s="2">
        <f t="shared" si="10"/>
        <v>277000</v>
      </c>
      <c r="W15" s="2">
        <f t="shared" si="17"/>
        <v>219931</v>
      </c>
    </row>
    <row r="16" spans="1:23" x14ac:dyDescent="0.25">
      <c r="A16" s="22" t="s">
        <v>35</v>
      </c>
      <c r="B16" s="15">
        <v>1554</v>
      </c>
      <c r="C16" s="15">
        <v>5677</v>
      </c>
      <c r="D16" s="16">
        <v>4</v>
      </c>
      <c r="E16" s="18"/>
      <c r="F16" s="2">
        <f t="shared" si="11"/>
        <v>27972</v>
      </c>
      <c r="G16" s="2">
        <f t="shared" si="0"/>
        <v>4123</v>
      </c>
      <c r="H16" s="2">
        <f t="shared" si="1"/>
        <v>32095</v>
      </c>
      <c r="I16" s="4">
        <f t="shared" si="2"/>
        <v>20.653153153153152</v>
      </c>
      <c r="J16" s="2">
        <f t="shared" si="3"/>
        <v>38850</v>
      </c>
      <c r="K16" s="2">
        <f t="shared" si="12"/>
        <v>6755</v>
      </c>
      <c r="L16" s="2">
        <f t="shared" si="4"/>
        <v>46620</v>
      </c>
      <c r="M16" s="2">
        <f t="shared" si="5"/>
        <v>14525</v>
      </c>
      <c r="N16" s="2">
        <f t="shared" si="6"/>
        <v>54390</v>
      </c>
      <c r="O16" s="2">
        <f t="shared" si="13"/>
        <v>22295</v>
      </c>
      <c r="P16" s="2">
        <f t="shared" si="7"/>
        <v>77700</v>
      </c>
      <c r="Q16" s="2">
        <f t="shared" si="14"/>
        <v>45605</v>
      </c>
      <c r="R16" s="2">
        <f t="shared" si="8"/>
        <v>101010</v>
      </c>
      <c r="S16" s="2">
        <f t="shared" si="15"/>
        <v>68915</v>
      </c>
      <c r="T16" s="2">
        <f t="shared" si="9"/>
        <v>116550</v>
      </c>
      <c r="U16" s="2">
        <f t="shared" si="16"/>
        <v>84455</v>
      </c>
      <c r="V16" s="2">
        <f t="shared" si="10"/>
        <v>155400</v>
      </c>
      <c r="W16" s="2">
        <f t="shared" si="17"/>
        <v>123305</v>
      </c>
    </row>
    <row r="17" spans="1:23" x14ac:dyDescent="0.25">
      <c r="A17" s="22" t="s">
        <v>36</v>
      </c>
      <c r="B17" s="15">
        <v>15335</v>
      </c>
      <c r="C17" s="15">
        <v>69605</v>
      </c>
      <c r="D17" s="16">
        <v>5</v>
      </c>
      <c r="E17" s="18"/>
      <c r="F17" s="2">
        <f t="shared" si="11"/>
        <v>276030</v>
      </c>
      <c r="G17" s="2">
        <f t="shared" si="0"/>
        <v>54270</v>
      </c>
      <c r="H17" s="2">
        <f t="shared" si="1"/>
        <v>330300</v>
      </c>
      <c r="I17" s="4">
        <f t="shared" si="2"/>
        <v>21.538963156178678</v>
      </c>
      <c r="J17" s="2">
        <f t="shared" si="3"/>
        <v>383375</v>
      </c>
      <c r="K17" s="2">
        <f t="shared" si="12"/>
        <v>53075</v>
      </c>
      <c r="L17" s="2">
        <f t="shared" si="4"/>
        <v>460050</v>
      </c>
      <c r="M17" s="2">
        <f t="shared" si="5"/>
        <v>129750</v>
      </c>
      <c r="N17" s="2">
        <f t="shared" si="6"/>
        <v>536725</v>
      </c>
      <c r="O17" s="2">
        <f t="shared" si="13"/>
        <v>206425</v>
      </c>
      <c r="P17" s="2">
        <f t="shared" si="7"/>
        <v>766750</v>
      </c>
      <c r="Q17" s="2">
        <f t="shared" si="14"/>
        <v>436450</v>
      </c>
      <c r="R17" s="2">
        <f t="shared" si="8"/>
        <v>996775</v>
      </c>
      <c r="S17" s="2">
        <f t="shared" si="15"/>
        <v>666475</v>
      </c>
      <c r="T17" s="2">
        <f t="shared" si="9"/>
        <v>1150125</v>
      </c>
      <c r="U17" s="2">
        <f t="shared" si="16"/>
        <v>819825</v>
      </c>
      <c r="V17" s="2">
        <f t="shared" si="10"/>
        <v>1533500</v>
      </c>
      <c r="W17" s="2">
        <f t="shared" si="17"/>
        <v>1203200</v>
      </c>
    </row>
    <row r="18" spans="1:23" x14ac:dyDescent="0.25">
      <c r="A18" s="22" t="s">
        <v>37</v>
      </c>
      <c r="B18" s="15">
        <v>914</v>
      </c>
      <c r="C18" s="15">
        <v>3707</v>
      </c>
      <c r="D18" s="16">
        <v>4</v>
      </c>
      <c r="E18" s="18"/>
      <c r="F18" s="2">
        <f t="shared" si="11"/>
        <v>16452</v>
      </c>
      <c r="G18" s="2">
        <f t="shared" si="0"/>
        <v>2793</v>
      </c>
      <c r="H18" s="2">
        <f t="shared" si="1"/>
        <v>19245</v>
      </c>
      <c r="I18" s="4">
        <f t="shared" si="2"/>
        <v>21.055798687089716</v>
      </c>
      <c r="J18" s="2">
        <f t="shared" si="3"/>
        <v>22850</v>
      </c>
      <c r="K18" s="2">
        <f t="shared" si="12"/>
        <v>3605</v>
      </c>
      <c r="L18" s="2">
        <f t="shared" si="4"/>
        <v>27420</v>
      </c>
      <c r="M18" s="2">
        <f t="shared" si="5"/>
        <v>8175</v>
      </c>
      <c r="N18" s="2">
        <f t="shared" si="6"/>
        <v>31990</v>
      </c>
      <c r="O18" s="2">
        <f t="shared" si="13"/>
        <v>12745</v>
      </c>
      <c r="P18" s="2">
        <f t="shared" si="7"/>
        <v>45700</v>
      </c>
      <c r="Q18" s="2">
        <f t="shared" si="14"/>
        <v>26455</v>
      </c>
      <c r="R18" s="2">
        <f t="shared" si="8"/>
        <v>59410</v>
      </c>
      <c r="S18" s="2">
        <f t="shared" si="15"/>
        <v>40165</v>
      </c>
      <c r="T18" s="2">
        <f t="shared" si="9"/>
        <v>68550</v>
      </c>
      <c r="U18" s="2">
        <f t="shared" si="16"/>
        <v>49305</v>
      </c>
      <c r="V18" s="2">
        <f t="shared" si="10"/>
        <v>91400</v>
      </c>
      <c r="W18" s="2">
        <f t="shared" si="17"/>
        <v>72155</v>
      </c>
    </row>
    <row r="19" spans="1:23" x14ac:dyDescent="0.25">
      <c r="A19" s="22" t="s">
        <v>38</v>
      </c>
      <c r="B19" s="15">
        <v>14124</v>
      </c>
      <c r="C19" s="15">
        <v>63571</v>
      </c>
      <c r="D19" s="16">
        <v>4.5</v>
      </c>
      <c r="E19" s="18"/>
      <c r="F19" s="2">
        <f t="shared" si="11"/>
        <v>254232</v>
      </c>
      <c r="G19" s="2">
        <f t="shared" si="0"/>
        <v>49447</v>
      </c>
      <c r="H19" s="2">
        <f t="shared" si="1"/>
        <v>303679</v>
      </c>
      <c r="I19" s="4">
        <f t="shared" si="2"/>
        <v>21.50092041914472</v>
      </c>
      <c r="J19" s="2">
        <f t="shared" si="3"/>
        <v>353100</v>
      </c>
      <c r="K19" s="2">
        <f t="shared" si="12"/>
        <v>49421</v>
      </c>
      <c r="L19" s="2">
        <f t="shared" si="4"/>
        <v>423720</v>
      </c>
      <c r="M19" s="2">
        <f t="shared" si="5"/>
        <v>120041</v>
      </c>
      <c r="N19" s="2">
        <f t="shared" si="6"/>
        <v>494340</v>
      </c>
      <c r="O19" s="2">
        <f t="shared" si="13"/>
        <v>190661</v>
      </c>
      <c r="P19" s="2">
        <f t="shared" si="7"/>
        <v>706200</v>
      </c>
      <c r="Q19" s="2">
        <f t="shared" si="14"/>
        <v>402521</v>
      </c>
      <c r="R19" s="2">
        <f t="shared" si="8"/>
        <v>918060</v>
      </c>
      <c r="S19" s="2">
        <f t="shared" si="15"/>
        <v>614381</v>
      </c>
      <c r="T19" s="2">
        <f t="shared" si="9"/>
        <v>1059300</v>
      </c>
      <c r="U19" s="2">
        <f t="shared" si="16"/>
        <v>755621</v>
      </c>
      <c r="V19" s="2">
        <f t="shared" si="10"/>
        <v>1412400</v>
      </c>
      <c r="W19" s="2">
        <f t="shared" si="17"/>
        <v>1108721</v>
      </c>
    </row>
    <row r="20" spans="1:23" x14ac:dyDescent="0.25">
      <c r="A20" s="22" t="s">
        <v>39</v>
      </c>
      <c r="B20" s="15">
        <v>1808</v>
      </c>
      <c r="C20" s="21">
        <v>7232</v>
      </c>
      <c r="D20" s="17">
        <v>4</v>
      </c>
      <c r="E20" s="18"/>
      <c r="F20" s="2">
        <f t="shared" si="11"/>
        <v>32544</v>
      </c>
      <c r="G20" s="2">
        <f t="shared" si="0"/>
        <v>5424</v>
      </c>
      <c r="H20" s="2">
        <f t="shared" si="1"/>
        <v>37968</v>
      </c>
      <c r="I20" s="4">
        <f t="shared" si="2"/>
        <v>21</v>
      </c>
      <c r="J20" s="2">
        <f t="shared" si="3"/>
        <v>45200</v>
      </c>
      <c r="K20" s="2">
        <f t="shared" si="12"/>
        <v>7232</v>
      </c>
      <c r="L20" s="2">
        <f t="shared" si="4"/>
        <v>54240</v>
      </c>
      <c r="M20" s="2">
        <f t="shared" si="5"/>
        <v>16272</v>
      </c>
      <c r="N20" s="2">
        <f t="shared" si="6"/>
        <v>63280</v>
      </c>
      <c r="O20" s="2">
        <f t="shared" si="13"/>
        <v>25312</v>
      </c>
      <c r="P20" s="2">
        <f t="shared" si="7"/>
        <v>90400</v>
      </c>
      <c r="Q20" s="2">
        <f t="shared" si="14"/>
        <v>52432</v>
      </c>
      <c r="R20" s="2">
        <f t="shared" si="8"/>
        <v>117520</v>
      </c>
      <c r="S20" s="2">
        <f t="shared" si="15"/>
        <v>79552</v>
      </c>
      <c r="T20" s="2">
        <f t="shared" si="9"/>
        <v>135600</v>
      </c>
      <c r="U20" s="2">
        <f t="shared" si="16"/>
        <v>97632</v>
      </c>
      <c r="V20" s="2">
        <f t="shared" si="10"/>
        <v>180800</v>
      </c>
      <c r="W20" s="2">
        <f t="shared" si="17"/>
        <v>142832</v>
      </c>
    </row>
    <row r="21" spans="1:23" x14ac:dyDescent="0.25">
      <c r="A21" s="22" t="s">
        <v>40</v>
      </c>
      <c r="B21" s="15">
        <v>1693</v>
      </c>
      <c r="C21" s="15">
        <v>9763</v>
      </c>
      <c r="D21" s="16">
        <v>5.8</v>
      </c>
      <c r="E21" s="18"/>
      <c r="F21" s="2">
        <f t="shared" si="11"/>
        <v>30474</v>
      </c>
      <c r="G21" s="2">
        <f t="shared" si="0"/>
        <v>8070</v>
      </c>
      <c r="H21" s="2">
        <f t="shared" si="1"/>
        <v>38544</v>
      </c>
      <c r="I21" s="4">
        <f t="shared" si="2"/>
        <v>22.766686355581808</v>
      </c>
      <c r="J21" s="2">
        <f t="shared" si="3"/>
        <v>42325</v>
      </c>
      <c r="K21" s="2">
        <f t="shared" si="12"/>
        <v>3781</v>
      </c>
      <c r="L21" s="2">
        <f t="shared" si="4"/>
        <v>50790</v>
      </c>
      <c r="M21" s="2">
        <f>L21-H21</f>
        <v>12246</v>
      </c>
      <c r="N21" s="2">
        <f t="shared" si="6"/>
        <v>59255</v>
      </c>
      <c r="O21" s="2">
        <f t="shared" si="13"/>
        <v>20711</v>
      </c>
      <c r="P21" s="2">
        <f t="shared" si="7"/>
        <v>84650</v>
      </c>
      <c r="Q21" s="2">
        <f t="shared" si="14"/>
        <v>46106</v>
      </c>
      <c r="R21" s="2">
        <f t="shared" si="8"/>
        <v>110045</v>
      </c>
      <c r="S21" s="2">
        <f t="shared" si="15"/>
        <v>71501</v>
      </c>
      <c r="T21" s="2">
        <f t="shared" si="9"/>
        <v>126975</v>
      </c>
      <c r="U21" s="2">
        <f t="shared" si="16"/>
        <v>88431</v>
      </c>
      <c r="V21" s="2">
        <f t="shared" si="10"/>
        <v>169300</v>
      </c>
      <c r="W21" s="2">
        <f t="shared" si="17"/>
        <v>130756</v>
      </c>
    </row>
    <row r="22" spans="1:23" x14ac:dyDescent="0.25">
      <c r="A22" s="22" t="s">
        <v>41</v>
      </c>
      <c r="B22" s="15">
        <v>152784</v>
      </c>
      <c r="C22" s="15">
        <v>546808</v>
      </c>
      <c r="D22" s="16">
        <v>3.6</v>
      </c>
      <c r="E22" s="18"/>
      <c r="F22" s="2">
        <f t="shared" si="11"/>
        <v>2750112</v>
      </c>
      <c r="G22" s="2">
        <f t="shared" si="0"/>
        <v>394024</v>
      </c>
      <c r="H22" s="2">
        <f t="shared" si="1"/>
        <v>3144136</v>
      </c>
      <c r="I22" s="4">
        <f t="shared" si="2"/>
        <v>20.578961147764165</v>
      </c>
      <c r="J22" s="2">
        <f t="shared" si="3"/>
        <v>3819600</v>
      </c>
      <c r="K22" s="2">
        <f t="shared" si="12"/>
        <v>675464</v>
      </c>
      <c r="L22" s="2">
        <f t="shared" si="4"/>
        <v>4583520</v>
      </c>
      <c r="M22" s="2">
        <f t="shared" ref="M22:M23" si="18">L22-H22</f>
        <v>1439384</v>
      </c>
      <c r="N22" s="2">
        <f t="shared" si="6"/>
        <v>5347440</v>
      </c>
      <c r="O22" s="2">
        <f t="shared" si="13"/>
        <v>2203304</v>
      </c>
      <c r="P22" s="2">
        <f t="shared" si="7"/>
        <v>7639200</v>
      </c>
      <c r="Q22" s="2">
        <f t="shared" si="14"/>
        <v>4495064</v>
      </c>
      <c r="R22" s="2">
        <f t="shared" si="8"/>
        <v>9930960</v>
      </c>
      <c r="S22" s="2">
        <f t="shared" si="15"/>
        <v>6786824</v>
      </c>
      <c r="T22" s="2">
        <f t="shared" si="9"/>
        <v>11458800</v>
      </c>
      <c r="U22" s="2">
        <f t="shared" si="16"/>
        <v>8314664</v>
      </c>
      <c r="V22" s="2">
        <f t="shared" si="10"/>
        <v>15278400</v>
      </c>
      <c r="W22" s="2">
        <f t="shared" si="17"/>
        <v>12134264</v>
      </c>
    </row>
    <row r="23" spans="1:23" x14ac:dyDescent="0.25">
      <c r="A23" s="23" t="s">
        <v>42</v>
      </c>
      <c r="B23" s="15">
        <v>2539</v>
      </c>
      <c r="C23" s="15">
        <v>9305</v>
      </c>
      <c r="D23" s="16">
        <v>5</v>
      </c>
      <c r="E23" s="18"/>
      <c r="F23" s="2">
        <f t="shared" si="11"/>
        <v>45702</v>
      </c>
      <c r="G23" s="2">
        <f t="shared" si="0"/>
        <v>6766</v>
      </c>
      <c r="H23" s="2">
        <f t="shared" si="1"/>
        <v>52468</v>
      </c>
      <c r="I23" s="4">
        <f t="shared" si="2"/>
        <v>20.664828672705788</v>
      </c>
      <c r="J23" s="2">
        <f t="shared" si="3"/>
        <v>63475</v>
      </c>
      <c r="K23" s="2">
        <f t="shared" si="12"/>
        <v>11007</v>
      </c>
      <c r="L23" s="2">
        <f t="shared" si="4"/>
        <v>76170</v>
      </c>
      <c r="M23" s="2">
        <f t="shared" si="18"/>
        <v>23702</v>
      </c>
      <c r="N23" s="2">
        <f t="shared" si="6"/>
        <v>88865</v>
      </c>
      <c r="O23" s="2">
        <f t="shared" si="13"/>
        <v>36397</v>
      </c>
      <c r="P23" s="2">
        <f t="shared" si="7"/>
        <v>126950</v>
      </c>
      <c r="Q23" s="2">
        <f t="shared" si="14"/>
        <v>74482</v>
      </c>
      <c r="R23" s="2">
        <f t="shared" si="8"/>
        <v>165035</v>
      </c>
      <c r="S23" s="2">
        <f t="shared" si="15"/>
        <v>112567</v>
      </c>
      <c r="T23" s="2">
        <f t="shared" si="9"/>
        <v>190425</v>
      </c>
      <c r="U23" s="2">
        <f t="shared" si="16"/>
        <v>137957</v>
      </c>
      <c r="V23" s="2">
        <f t="shared" si="10"/>
        <v>253900</v>
      </c>
      <c r="W23" s="2">
        <f t="shared" si="17"/>
        <v>201432</v>
      </c>
    </row>
    <row r="24" spans="1:23" x14ac:dyDescent="0.25">
      <c r="F24" s="14"/>
      <c r="G24" s="14"/>
      <c r="H24" s="14"/>
      <c r="I24" s="14"/>
    </row>
    <row r="25" spans="1:23" x14ac:dyDescent="0.25">
      <c r="B25" s="6">
        <f>SUM(B7:B23)</f>
        <v>935749</v>
      </c>
      <c r="C25" s="6">
        <f>SUM(C7:C23)</f>
        <v>3863130</v>
      </c>
      <c r="D25" s="7">
        <f>SUM(D7:D23)/17</f>
        <v>4.5538294117647053</v>
      </c>
      <c r="F25" t="s">
        <v>7</v>
      </c>
    </row>
    <row r="26" spans="1:23" x14ac:dyDescent="0.25">
      <c r="B26" s="8"/>
      <c r="C26" s="8"/>
      <c r="D26" s="8"/>
      <c r="F26" s="9"/>
      <c r="G26" s="9"/>
      <c r="H26" s="10"/>
      <c r="I26" s="11"/>
    </row>
    <row r="27" spans="1:23" ht="180" x14ac:dyDescent="0.25">
      <c r="B27" s="24" t="s">
        <v>44</v>
      </c>
      <c r="C27" s="8"/>
      <c r="D27" s="25"/>
    </row>
    <row r="28" spans="1:23" x14ac:dyDescent="0.25">
      <c r="B28" s="19"/>
    </row>
    <row r="29" spans="1:23" x14ac:dyDescent="0.25">
      <c r="B29" s="8"/>
      <c r="C29" s="8"/>
      <c r="D29" s="8"/>
    </row>
    <row r="30" spans="1:23" x14ac:dyDescent="0.25">
      <c r="B30" s="8"/>
      <c r="C30" s="8"/>
      <c r="D30" s="8"/>
    </row>
    <row r="31" spans="1:23" x14ac:dyDescent="0.25">
      <c r="B31" s="6"/>
      <c r="C31" s="6"/>
      <c r="D31" s="7"/>
    </row>
  </sheetData>
  <pageMargins left="0.25" right="0.25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dgudmunson</dc:creator>
  <cp:lastModifiedBy>elizabethb</cp:lastModifiedBy>
  <cp:lastPrinted>2015-11-24T22:14:38Z</cp:lastPrinted>
  <dcterms:created xsi:type="dcterms:W3CDTF">2015-11-19T20:48:58Z</dcterms:created>
  <dcterms:modified xsi:type="dcterms:W3CDTF">2018-08-10T20:20:42Z</dcterms:modified>
</cp:coreProperties>
</file>